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externalLinks/externalLink9.xml" ContentType="application/vnd.openxmlformats-officedocument.spreadsheetml.externalLink+xml"/>
  <Override PartName="/xl/externalLinks/externalLink29.xml" ContentType="application/vnd.openxmlformats-officedocument.spreadsheetml.externalLink+xml"/>
  <Override PartName="/xl/externalLinks/externalLink3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externalLinks/externalLink7.xml" ContentType="application/vnd.openxmlformats-officedocument.spreadsheetml.externalLink+xml"/>
  <Override PartName="/xl/externalLinks/externalLink18.xml" ContentType="application/vnd.openxmlformats-officedocument.spreadsheetml.externalLink+xml"/>
  <Override PartName="/xl/externalLinks/externalLink27.xml" ContentType="application/vnd.openxmlformats-officedocument.spreadsheetml.externalLink+xml"/>
  <Override PartName="/xl/externalLinks/externalLink36.xml" ContentType="application/vnd.openxmlformats-officedocument.spreadsheetml.externalLink+xml"/>
  <Default Extension="rels" ContentType="application/vnd.openxmlformats-package.relationships+xml"/>
  <Default Extension="xml" ContentType="application/xml"/>
  <Override PartName="/xl/worksheets/sheet5.xml" ContentType="application/vnd.openxmlformats-officedocument.spreadsheetml.worksheet+xml"/>
  <Override PartName="/xl/externalLinks/externalLink5.xml" ContentType="application/vnd.openxmlformats-officedocument.spreadsheetml.externalLink+xml"/>
  <Override PartName="/xl/externalLinks/externalLink16.xml" ContentType="application/vnd.openxmlformats-officedocument.spreadsheetml.externalLink+xml"/>
  <Override PartName="/xl/externalLinks/externalLink25.xml" ContentType="application/vnd.openxmlformats-officedocument.spreadsheetml.externalLink+xml"/>
  <Override PartName="/xl/externalLinks/externalLink34.xml" ContentType="application/vnd.openxmlformats-officedocument.spreadsheetml.externalLink+xml"/>
  <Override PartName="/xl/drawings/drawing2.xml" ContentType="application/vnd.openxmlformats-officedocument.drawing+xml"/>
  <Override PartName="/xl/worksheets/sheet3.xml" ContentType="application/vnd.openxmlformats-officedocument.spreadsheetml.worksheet+xml"/>
  <Override PartName="/xl/externalLinks/externalLink3.xml" ContentType="application/vnd.openxmlformats-officedocument.spreadsheetml.externalLink+xml"/>
  <Override PartName="/xl/externalLinks/externalLink14.xml" ContentType="application/vnd.openxmlformats-officedocument.spreadsheetml.externalLink+xml"/>
  <Override PartName="/xl/externalLinks/externalLink23.xml" ContentType="application/vnd.openxmlformats-officedocument.spreadsheetml.externalLink+xml"/>
  <Override PartName="/xl/externalLinks/externalLink3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12.xml" ContentType="application/vnd.openxmlformats-officedocument.spreadsheetml.externalLink+xml"/>
  <Override PartName="/xl/externalLinks/externalLink21.xml" ContentType="application/vnd.openxmlformats-officedocument.spreadsheetml.externalLink+xml"/>
  <Override PartName="/xl/externalLinks/externalLink30.xml" ContentType="application/vnd.openxmlformats-officedocument.spreadsheetml.externalLink+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0.xml" ContentType="application/vnd.openxmlformats-officedocument.spreadsheetml.externalLink+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externalLinks/externalLink8.xml" ContentType="application/vnd.openxmlformats-officedocument.spreadsheetml.externalLink+xml"/>
  <Override PartName="/xl/externalLinks/externalLink19.xml" ContentType="application/vnd.openxmlformats-officedocument.spreadsheetml.externalLink+xml"/>
  <Override PartName="/xl/externalLinks/externalLink39.xml" ContentType="application/vnd.openxmlformats-officedocument.spreadsheetml.externalLink+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externalLinks/externalLink6.xml" ContentType="application/vnd.openxmlformats-officedocument.spreadsheetml.externalLink+xml"/>
  <Override PartName="/xl/externalLinks/externalLink17.xml" ContentType="application/vnd.openxmlformats-officedocument.spreadsheetml.externalLink+xml"/>
  <Override PartName="/xl/externalLinks/externalLink28.xml" ContentType="application/vnd.openxmlformats-officedocument.spreadsheetml.externalLink+xml"/>
  <Override PartName="/xl/externalLinks/externalLink37.xml" ContentType="application/vnd.openxmlformats-officedocument.spreadsheetml.externalLink+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externalLinks/externalLink15.xml" ContentType="application/vnd.openxmlformats-officedocument.spreadsheetml.externalLink+xml"/>
  <Override PartName="/xl/externalLinks/externalLink24.xml" ContentType="application/vnd.openxmlformats-officedocument.spreadsheetml.externalLink+xml"/>
  <Override PartName="/xl/externalLinks/externalLink26.xml" ContentType="application/vnd.openxmlformats-officedocument.spreadsheetml.externalLink+xml"/>
  <Override PartName="/xl/externalLinks/externalLink35.xml" ContentType="application/vnd.openxmlformats-officedocument.spreadsheetml.externalLink+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Override PartName="/xl/externalLinks/externalLink13.xml" ContentType="application/vnd.openxmlformats-officedocument.spreadsheetml.externalLink+xml"/>
  <Override PartName="/xl/externalLinks/externalLink22.xml" ContentType="application/vnd.openxmlformats-officedocument.spreadsheetml.externalLink+xml"/>
  <Override PartName="/xl/externalLinks/externalLink33.xml" ContentType="application/vnd.openxmlformats-officedocument.spreadsheetml.externalLink+xml"/>
  <Override PartName="/xl/drawings/drawing1.xml" ContentType="application/vnd.openxmlformats-officedocument.drawing+xml"/>
  <Override PartName="/xl/externalLinks/externalLink11.xml" ContentType="application/vnd.openxmlformats-officedocument.spreadsheetml.externalLink+xml"/>
  <Override PartName="/xl/externalLinks/externalLink20.xml" ContentType="application/vnd.openxmlformats-officedocument.spreadsheetml.externalLink+xml"/>
  <Override PartName="/xl/externalLinks/externalLink31.xml" ContentType="application/vnd.openxmlformats-officedocument.spreadsheetml.externalLink+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7"/>
  <workbookPr/>
  <bookViews>
    <workbookView xWindow="0" yWindow="0" windowWidth="28800" windowHeight="12390" tabRatio="936" firstSheet="2" activeTab="2"/>
  </bookViews>
  <sheets>
    <sheet name="기초자료 (1)" sheetId="16" state="hidden" r:id="rId1"/>
    <sheet name="간" sheetId="25" state="hidden" r:id="rId2"/>
    <sheet name="원가-소방" sheetId="40" r:id="rId3"/>
    <sheet name="원가계산서" sheetId="17" state="hidden" r:id="rId4"/>
    <sheet name="총괄표" sheetId="24" r:id="rId5"/>
    <sheet name="간 (2)" sheetId="26" state="hidden" r:id="rId6"/>
    <sheet name="집계표(기계소방)" sheetId="35" r:id="rId7"/>
    <sheet name="내역서(기계소방)" sheetId="36" r:id="rId8"/>
    <sheet name="간 (3)" sheetId="27" state="hidden" r:id="rId9"/>
    <sheet name="일대목록(기계소방)" sheetId="37" state="hidden" r:id="rId10"/>
    <sheet name="일위대가(기계소방)" sheetId="38" state="hidden" r:id="rId11"/>
    <sheet name="간 (4)" sheetId="28" state="hidden" r:id="rId12"/>
    <sheet name="단가대비표(기계소방)" sheetId="39" state="hidden" r:id="rId13"/>
    <sheet name="간 (10)" sheetId="34" state="hidden" r:id="rId14"/>
    <sheet name="간 (5)" sheetId="29" state="hidden" r:id="rId15"/>
    <sheet name="집계표(전기소방)" sheetId="11" r:id="rId16"/>
    <sheet name="내역서(전기소방)" sheetId="10" r:id="rId17"/>
    <sheet name="노임근거(전기소방)" sheetId="8" state="hidden" r:id="rId18"/>
    <sheet name="간 (6)" sheetId="30" state="hidden" r:id="rId19"/>
    <sheet name="일대목차(전기소방)" sheetId="12" state="hidden" r:id="rId20"/>
    <sheet name="일위대가(전기소방)" sheetId="9" state="hidden" r:id="rId21"/>
    <sheet name="일위노임(전기소방)" sheetId="15" state="hidden" r:id="rId22"/>
    <sheet name="합산자재" sheetId="6" state="hidden" r:id="rId23"/>
    <sheet name="간 (7)" sheetId="31" state="hidden" r:id="rId24"/>
    <sheet name="단가조사(전기소방)" sheetId="7" state="hidden" r:id="rId25"/>
    <sheet name="간 (8)" sheetId="32" state="hidden" r:id="rId26"/>
    <sheet name="간 (9)" sheetId="33" state="hidden" r:id="rId27"/>
    <sheet name=" 공사설정 " sheetId="23" state="hidden" r:id="rId28"/>
    <sheet name="옵션" sheetId="5" state="hidden" r:id="rId29"/>
    <sheet name="사용설명" sheetId="14" state="hidden" r:id="rId30"/>
  </sheets>
  <externalReferences>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s>
  <definedNames>
    <definedName name="_10_3_0Criteria">#REF!</definedName>
    <definedName name="_15A">[1]금액내역서!$D$3:$D$10</definedName>
    <definedName name="_15G_0Extr">#REF!</definedName>
    <definedName name="_20G_0Extract">#REF!</definedName>
    <definedName name="_5_3_0Crite">#REF!</definedName>
    <definedName name="_Dist_Bin" hidden="1">[2]조명시설!#REF!</definedName>
    <definedName name="_Dist_Values" hidden="1">[2]조명시설!#REF!</definedName>
    <definedName name="_Fill" localSheetId="13" hidden="1">'[3]토목-물가'!#REF!</definedName>
    <definedName name="_Fill" localSheetId="5" hidden="1">'[3]토목-물가'!#REF!</definedName>
    <definedName name="_Fill" localSheetId="8" hidden="1">'[3]토목-물가'!#REF!</definedName>
    <definedName name="_Fill" localSheetId="11" hidden="1">'[3]토목-물가'!#REF!</definedName>
    <definedName name="_Fill" localSheetId="14" hidden="1">'[3]토목-물가'!#REF!</definedName>
    <definedName name="_Fill" localSheetId="18" hidden="1">'[3]토목-물가'!#REF!</definedName>
    <definedName name="_Fill" localSheetId="23" hidden="1">'[3]토목-물가'!#REF!</definedName>
    <definedName name="_Fill" localSheetId="25" hidden="1">'[3]토목-물가'!#REF!</definedName>
    <definedName name="_Fill" localSheetId="26" hidden="1">'[3]토목-물가'!#REF!</definedName>
    <definedName name="_Fill" localSheetId="2" hidden="1">[2]조명시설!#REF!</definedName>
    <definedName name="_Fill" localSheetId="4" hidden="1">'[3]토목-물가'!#REF!</definedName>
    <definedName name="_Fill" hidden="1">'[3]토목-물가'!#REF!</definedName>
    <definedName name="_xlnm._FilterDatabase" hidden="1">#REF!</definedName>
    <definedName name="_Key1" localSheetId="13" hidden="1">'[3]토목-물가'!#REF!</definedName>
    <definedName name="_Key1" localSheetId="5" hidden="1">'[3]토목-물가'!#REF!</definedName>
    <definedName name="_Key1" localSheetId="8" hidden="1">'[3]토목-물가'!#REF!</definedName>
    <definedName name="_Key1" localSheetId="11" hidden="1">'[3]토목-물가'!#REF!</definedName>
    <definedName name="_Key1" localSheetId="14" hidden="1">'[3]토목-물가'!#REF!</definedName>
    <definedName name="_Key1" localSheetId="18" hidden="1">'[3]토목-물가'!#REF!</definedName>
    <definedName name="_Key1" localSheetId="23" hidden="1">'[3]토목-물가'!#REF!</definedName>
    <definedName name="_Key1" localSheetId="25" hidden="1">'[3]토목-물가'!#REF!</definedName>
    <definedName name="_Key1" localSheetId="26" hidden="1">'[3]토목-물가'!#REF!</definedName>
    <definedName name="_Key1" localSheetId="2" hidden="1">[2]조명시설!#REF!</definedName>
    <definedName name="_Key1" localSheetId="4" hidden="1">'[3]토목-물가'!#REF!</definedName>
    <definedName name="_Key1" hidden="1">'[3]토목-물가'!#REF!</definedName>
    <definedName name="_Key2" hidden="1">[2]조명시설!#REF!</definedName>
    <definedName name="_Key3" hidden="1">#REF!</definedName>
    <definedName name="_kfkf" hidden="1">#REF!</definedName>
    <definedName name="_Order1" hidden="1">0</definedName>
    <definedName name="_Order2" hidden="1">0</definedName>
    <definedName name="_Regression_Out" hidden="1">#REF!</definedName>
    <definedName name="_Regression_X" hidden="1">#REF!</definedName>
    <definedName name="_Regression_Y" hidden="1">#REF!</definedName>
    <definedName name="_Sort" hidden="1">#REF!</definedName>
    <definedName name="_woogi" hidden="1">#REF!</definedName>
    <definedName name="_woogi2" hidden="1">#REF!</definedName>
    <definedName name="_woogi24" hidden="1">#REF!</definedName>
    <definedName name="_woogi3" hidden="1">#REF!</definedName>
    <definedName name="_재ㅐ햐" hidden="1">#REF!</definedName>
    <definedName name="\\O">'[4]1단계'!#REF!</definedName>
    <definedName name="\a">#REF!</definedName>
    <definedName name="\b" localSheetId="2">[5]약품공급2!#REF!</definedName>
    <definedName name="\b">#N/A</definedName>
    <definedName name="\c" localSheetId="2">'[4]1단계'!#REF!</definedName>
    <definedName name="\c">#N/A</definedName>
    <definedName name="\d" localSheetId="2">'[4]1단계'!#REF!</definedName>
    <definedName name="\d">#N/A</definedName>
    <definedName name="\e">#REF!</definedName>
    <definedName name="\f">'[4]1단계'!#REF!</definedName>
    <definedName name="\g">#REF!</definedName>
    <definedName name="\h">'[4]1단계'!#REF!</definedName>
    <definedName name="\i">'[4]1단계'!#REF!</definedName>
    <definedName name="\j">[6]약품설비!#REF!</definedName>
    <definedName name="\k">[5]약품공급2!#REF!</definedName>
    <definedName name="\l">[5]약품공급2!#REF!</definedName>
    <definedName name="\m">#REF!</definedName>
    <definedName name="\n">[6]약품설비!#REF!</definedName>
    <definedName name="\o">'[4]1단계'!#REF!</definedName>
    <definedName name="\p" localSheetId="2">'[4]1단계'!#REF!</definedName>
    <definedName name="\p">#N/A</definedName>
    <definedName name="\q">#REF!</definedName>
    <definedName name="\r">'[4]1단계'!#REF!</definedName>
    <definedName name="\s">'[4]1단계'!#REF!</definedName>
    <definedName name="\u">[6]약품설비!#REF!</definedName>
    <definedName name="\v">'[4]1단계'!#REF!</definedName>
    <definedName name="\w">'[7]일위대가-1'!#REF!</definedName>
    <definedName name="\x">'[4]1단계'!#REF!</definedName>
    <definedName name="\y">[6]약품설비!#REF!</definedName>
    <definedName name="\z">#REF!</definedName>
    <definedName name="aaa" hidden="1">{#N/A,#N/A,FALSE,"운반시간"}</definedName>
    <definedName name="aaa." localSheetId="13">#REF!</definedName>
    <definedName name="aaa." localSheetId="5">#REF!</definedName>
    <definedName name="aaa." localSheetId="8">#REF!</definedName>
    <definedName name="aaa." localSheetId="11">#REF!</definedName>
    <definedName name="aaa." localSheetId="14">#REF!</definedName>
    <definedName name="aaa." localSheetId="18">#REF!</definedName>
    <definedName name="aaa." localSheetId="23">#REF!</definedName>
    <definedName name="aaa." localSheetId="25">#REF!</definedName>
    <definedName name="aaa." localSheetId="26">#REF!</definedName>
    <definedName name="aaa." localSheetId="4">#REF!</definedName>
    <definedName name="aaa.">#REF!</definedName>
    <definedName name="aaaa" hidden="1">{#N/A,#N/A,FALSE,"조골재"}</definedName>
    <definedName name="aaaaa" hidden="1">{#N/A,#N/A,FALSE,"조골재"}</definedName>
    <definedName name="aaaaaaaaaa" hidden="1">{#N/A,#N/A,FALSE,"운반시간"}</definedName>
    <definedName name="aaaaaaaaaaa" hidden="1">{#N/A,#N/A,FALSE,"2~8번"}</definedName>
    <definedName name="aaaaaaaaaaaaaaa" hidden="1">{#N/A,#N/A,FALSE,"단가표지"}</definedName>
    <definedName name="aaaaaaaaaaaaaaaaaa" hidden="1">{#N/A,#N/A,FALSE,"단가표지"}</definedName>
    <definedName name="aaaaaaaaaaaaaaaaaaa" hidden="1">{#N/A,#N/A,FALSE,"조골재"}</definedName>
    <definedName name="aaaaaaaaaaaaaaaaaaaaa" hidden="1">{#N/A,#N/A,FALSE,"혼합골재"}</definedName>
    <definedName name="ÀÎ¼â" localSheetId="13">[8]!ÀÎ¼â</definedName>
    <definedName name="ÀÎ¼â" localSheetId="5">[8]!ÀÎ¼â</definedName>
    <definedName name="ÀÎ¼â" localSheetId="8">[8]!ÀÎ¼â</definedName>
    <definedName name="ÀÎ¼â" localSheetId="11">[8]!ÀÎ¼â</definedName>
    <definedName name="ÀÎ¼â" localSheetId="14">[8]!ÀÎ¼â</definedName>
    <definedName name="ÀÎ¼â" localSheetId="18">[8]!ÀÎ¼â</definedName>
    <definedName name="ÀÎ¼â" localSheetId="23">[8]!ÀÎ¼â</definedName>
    <definedName name="ÀÎ¼â" localSheetId="25">[8]!ÀÎ¼â</definedName>
    <definedName name="ÀÎ¼â" localSheetId="26">[8]!ÀÎ¼â</definedName>
    <definedName name="ÀÎ¼â" localSheetId="4">[8]!ÀÎ¼â</definedName>
    <definedName name="ÀÎ¼â">[8]!ÀÎ¼â</definedName>
    <definedName name="Áö¿ì±â" localSheetId="13">[8]!Áö¿ì±â</definedName>
    <definedName name="Áö¿ì±â" localSheetId="5">[8]!Áö¿ì±â</definedName>
    <definedName name="Áö¿ì±â" localSheetId="8">[8]!Áö¿ì±â</definedName>
    <definedName name="Áö¿ì±â" localSheetId="11">[8]!Áö¿ì±â</definedName>
    <definedName name="Áö¿ì±â" localSheetId="14">[8]!Áö¿ì±â</definedName>
    <definedName name="Áö¿ì±â" localSheetId="18">[8]!Áö¿ì±â</definedName>
    <definedName name="Áö¿ì±â" localSheetId="23">[8]!Áö¿ì±â</definedName>
    <definedName name="Áö¿ì±â" localSheetId="25">[8]!Áö¿ì±â</definedName>
    <definedName name="Áö¿ì±â" localSheetId="26">[8]!Áö¿ì±â</definedName>
    <definedName name="Áö¿ì±â" localSheetId="4">[8]!Áö¿ì±â</definedName>
    <definedName name="Áö¿ì±â">[8]!Áö¿ì±â</definedName>
    <definedName name="asdfasdf">#N/A</definedName>
    <definedName name="A등급">#REF!</definedName>
    <definedName name="bbb" hidden="1">{#N/A,#N/A,FALSE,"조골재"}</definedName>
    <definedName name="bbbbb" hidden="1">{#N/A,#N/A,FALSE,"운반시간"}</definedName>
    <definedName name="bbbbbbb" hidden="1">{#N/A,#N/A,FALSE,"조골재"}</definedName>
    <definedName name="bbbbbbbbbb" hidden="1">{#N/A,#N/A,FALSE,"표지목차"}</definedName>
    <definedName name="bbbbbbbbbbbbb" hidden="1">{#N/A,#N/A,FALSE,"혼합골재"}</definedName>
    <definedName name="bnn" hidden="1">{#N/A,#N/A,FALSE,"조골재"}</definedName>
    <definedName name="B등급">#REF!</definedName>
    <definedName name="B등븍">#REF!</definedName>
    <definedName name="cc" hidden="1">{#N/A,#N/A,FALSE,"2~8번"}</definedName>
    <definedName name="C등급">#REF!</definedName>
    <definedName name="DANGA">'[9]Y-WORK'!$D$19:$D$19,'[9]Y-WORK'!$F$19:$BD$19</definedName>
    <definedName name="_xlnm.Database" localSheetId="13">#REF!</definedName>
    <definedName name="_xlnm.Database" localSheetId="5">#REF!</definedName>
    <definedName name="_xlnm.Database" localSheetId="8">#REF!</definedName>
    <definedName name="_xlnm.Database" localSheetId="11">#REF!</definedName>
    <definedName name="_xlnm.Database" localSheetId="14">#REF!</definedName>
    <definedName name="_xlnm.Database" localSheetId="18">#REF!</definedName>
    <definedName name="_xlnm.Database" localSheetId="23">#REF!</definedName>
    <definedName name="_xlnm.Database" localSheetId="25">#REF!</definedName>
    <definedName name="_xlnm.Database" localSheetId="26">#REF!</definedName>
    <definedName name="_xlnm.Database" localSheetId="2">#REF!</definedName>
    <definedName name="_xlnm.Database" localSheetId="4">#REF!</definedName>
    <definedName name="_xlnm.Database">#REF!</definedName>
    <definedName name="database2">#REF!</definedName>
    <definedName name="dataww" hidden="1">#REF!</definedName>
    <definedName name="ddddd" hidden="1">#REF!</definedName>
    <definedName name="DDJ" hidden="1">{#N/A,#N/A,FALSE,"골재소요량";#N/A,#N/A,FALSE,"골재소요량"}</definedName>
    <definedName name="dfdfdf" hidden="1">{#N/A,#N/A,FALSE,"조골재"}</definedName>
    <definedName name="dgfgf" hidden="1">{#N/A,#N/A,FALSE,"2~8번"}</definedName>
    <definedName name="dsaf" hidden="1">{#N/A,#N/A,FALSE,"조골재"}</definedName>
    <definedName name="dsds">[10]DATA1!$A$3:$B$9</definedName>
    <definedName name="DSF" hidden="1">{#N/A,#N/A,FALSE,"골재소요량";#N/A,#N/A,FALSE,"골재소요량"}</definedName>
    <definedName name="D등급">#REF!</definedName>
    <definedName name="eee" hidden="1">{#N/A,#N/A,FALSE,"2~8번"}</definedName>
    <definedName name="EWEF">[0]!EWEF</definedName>
    <definedName name="EWQ">[0]!EWQ</definedName>
    <definedName name="E등급">#REF!</definedName>
    <definedName name="f" hidden="1">{#N/A,#N/A,FALSE,"2~8번"}</definedName>
    <definedName name="fgfg" hidden="1">{#N/A,#N/A,FALSE,"2~8번"}</definedName>
    <definedName name="fgfgfg" hidden="1">{#N/A,#N/A,FALSE,"골재소요량";#N/A,#N/A,FALSE,"골재소요량"}</definedName>
    <definedName name="FIX" localSheetId="13">#REF!</definedName>
    <definedName name="FIX" localSheetId="5">#REF!</definedName>
    <definedName name="FIX" localSheetId="8">#REF!</definedName>
    <definedName name="FIX" localSheetId="11">#REF!</definedName>
    <definedName name="FIX" localSheetId="14">#REF!</definedName>
    <definedName name="FIX" localSheetId="18">#REF!</definedName>
    <definedName name="FIX" localSheetId="23">#REF!</definedName>
    <definedName name="FIX" localSheetId="25">#REF!</definedName>
    <definedName name="FIX" localSheetId="26">#REF!</definedName>
    <definedName name="FIX" localSheetId="4">#REF!</definedName>
    <definedName name="FIX">#REF!</definedName>
    <definedName name="fx" hidden="1">{#N/A,#N/A,FALSE,"조골재"}</definedName>
    <definedName name="gfgfg" hidden="1">{#N/A,#N/A,FALSE,"골재소요량";#N/A,#N/A,FALSE,"골재소요량"}</definedName>
    <definedName name="hgh" hidden="1">{#N/A,#N/A,FALSE,"단가표지"}</definedName>
    <definedName name="hghg" hidden="1">{#N/A,#N/A,FALSE,"운반시간"}</definedName>
    <definedName name="HH">[11]정부노임단가!$A$5:$F$215</definedName>
    <definedName name="hkj" hidden="1">{#N/A,#N/A,FALSE,"혼합골재"}</definedName>
    <definedName name="HSGS">[12]DATA1!$A$3:$B$9</definedName>
    <definedName name="HSGS1">[13]DATA1!$A$3:$B$9</definedName>
    <definedName name="HSGS2">[14]DATA1!$A$3:$B$9</definedName>
    <definedName name="HTML_CodePage" hidden="1">949</definedName>
    <definedName name="HTML_Control" hidden="1">{"'공사부문'!$A$6:$A$32"}</definedName>
    <definedName name="HTML_Description" hidden="1">""</definedName>
    <definedName name="HTML_Email" hidden="1">""</definedName>
    <definedName name="HTML_Header" hidden="1">"공사부문"</definedName>
    <definedName name="HTML_LastUpdate" hidden="1">"98-04-27"</definedName>
    <definedName name="HTML_LineAfter" hidden="1">FALSE</definedName>
    <definedName name="HTML_LineBefore" hidden="1">FALSE</definedName>
    <definedName name="HTML_Name" hidden="1">"김준곤"</definedName>
    <definedName name="HTML_OBDlg2" hidden="1">TRUE</definedName>
    <definedName name="HTML_OBDlg4" hidden="1">TRUE</definedName>
    <definedName name="HTML_OS" hidden="1">0</definedName>
    <definedName name="HTML_PathFile" hidden="1">"C:\WINNT\Profiles\Administrator\Personal\MyHTML.htm"</definedName>
    <definedName name="HTML_Title" hidden="1">"시중노임단가"</definedName>
    <definedName name="ID">'[9]Y-WORK'!$I$327:$I$539,'[9]Y-WORK'!$I$551:$I$584</definedName>
    <definedName name="ISO_정렬">[15]!ISO_정렬</definedName>
    <definedName name="J_K" localSheetId="13">#REF!</definedName>
    <definedName name="J_K" localSheetId="5">#REF!</definedName>
    <definedName name="J_K" localSheetId="8">#REF!</definedName>
    <definedName name="J_K" localSheetId="11">#REF!</definedName>
    <definedName name="J_K" localSheetId="14">#REF!</definedName>
    <definedName name="J_K" localSheetId="18">#REF!</definedName>
    <definedName name="J_K" localSheetId="23">#REF!</definedName>
    <definedName name="J_K" localSheetId="25">#REF!</definedName>
    <definedName name="J_K" localSheetId="26">#REF!</definedName>
    <definedName name="J_K" localSheetId="4">#REF!</definedName>
    <definedName name="J_K">#REF!</definedName>
    <definedName name="J_L" localSheetId="13">#REF!</definedName>
    <definedName name="J_L" localSheetId="5">#REF!</definedName>
    <definedName name="J_L" localSheetId="8">#REF!</definedName>
    <definedName name="J_L" localSheetId="11">#REF!</definedName>
    <definedName name="J_L" localSheetId="14">#REF!</definedName>
    <definedName name="J_L" localSheetId="18">#REF!</definedName>
    <definedName name="J_L" localSheetId="23">#REF!</definedName>
    <definedName name="J_L" localSheetId="25">#REF!</definedName>
    <definedName name="J_L" localSheetId="26">#REF!</definedName>
    <definedName name="J_L" localSheetId="4">#REF!</definedName>
    <definedName name="J_L">#REF!</definedName>
    <definedName name="J_M" localSheetId="13">#REF!</definedName>
    <definedName name="J_M" localSheetId="5">#REF!</definedName>
    <definedName name="J_M" localSheetId="8">#REF!</definedName>
    <definedName name="J_M" localSheetId="11">#REF!</definedName>
    <definedName name="J_M" localSheetId="14">#REF!</definedName>
    <definedName name="J_M" localSheetId="18">#REF!</definedName>
    <definedName name="J_M" localSheetId="23">#REF!</definedName>
    <definedName name="J_M" localSheetId="25">#REF!</definedName>
    <definedName name="J_M" localSheetId="26">#REF!</definedName>
    <definedName name="J_M" localSheetId="4">#REF!</definedName>
    <definedName name="J_M">#REF!</definedName>
    <definedName name="JH">[16]정부노임단가!$A$5:$F$215</definedName>
    <definedName name="jhjg" hidden="1">{#N/A,#N/A,FALSE,"조골재"}</definedName>
    <definedName name="jhjh" hidden="1">{#N/A,#N/A,FALSE,"표지목차"}</definedName>
    <definedName name="JJ">[17]정부노임단가!$A$5:$F$215</definedName>
    <definedName name="JJJ" hidden="1">{#N/A,#N/A,FALSE,"골재소요량";#N/A,#N/A,FALSE,"골재소요량"}</definedName>
    <definedName name="K2_" localSheetId="13">#REF!</definedName>
    <definedName name="K2_" localSheetId="5">#REF!</definedName>
    <definedName name="K2_" localSheetId="8">#REF!</definedName>
    <definedName name="K2_" localSheetId="11">#REF!</definedName>
    <definedName name="K2_" localSheetId="14">#REF!</definedName>
    <definedName name="K2_" localSheetId="18">#REF!</definedName>
    <definedName name="K2_" localSheetId="23">#REF!</definedName>
    <definedName name="K2_" localSheetId="25">#REF!</definedName>
    <definedName name="K2_" localSheetId="26">#REF!</definedName>
    <definedName name="K2_" localSheetId="4">#REF!</definedName>
    <definedName name="K2_">#REF!</definedName>
    <definedName name="KDKDK" hidden="1">{#N/A,#N/A,FALSE,"조골재"}</definedName>
    <definedName name="KK">[16]정부노임단가!$A$5:$F$215</definedName>
    <definedName name="KKK" hidden="1">{#N/A,#N/A,FALSE,"골재소요량";#N/A,#N/A,FALSE,"골재소요량"}</definedName>
    <definedName name="ktf" hidden="1">#REF!</definedName>
    <definedName name="kty" hidden="1">#REF!</definedName>
    <definedName name="lim" hidden="1">{#N/A,#N/A,FALSE,"혼합골재"}</definedName>
    <definedName name="LLL" hidden="1">{#N/A,#N/A,FALSE,"2~8번"}</definedName>
    <definedName name="LLLL">#REF!</definedName>
    <definedName name="Macro1" localSheetId="13">[18]!Macro1</definedName>
    <definedName name="Macro1" localSheetId="5">[18]!Macro1</definedName>
    <definedName name="Macro1" localSheetId="8">[18]!Macro1</definedName>
    <definedName name="Macro1" localSheetId="11">[18]!Macro1</definedName>
    <definedName name="Macro1" localSheetId="14">[18]!Macro1</definedName>
    <definedName name="Macro1" localSheetId="18">[18]!Macro1</definedName>
    <definedName name="Macro1" localSheetId="23">[18]!Macro1</definedName>
    <definedName name="Macro1" localSheetId="25">[18]!Macro1</definedName>
    <definedName name="Macro1" localSheetId="26">[18]!Macro1</definedName>
    <definedName name="Macro1" localSheetId="4">[18]!Macro1</definedName>
    <definedName name="Macro1">[18]!Macro1</definedName>
    <definedName name="Macro10" localSheetId="13">[18]!Macro10</definedName>
    <definedName name="Macro10" localSheetId="5">[18]!Macro10</definedName>
    <definedName name="Macro10" localSheetId="8">[18]!Macro10</definedName>
    <definedName name="Macro10" localSheetId="11">[18]!Macro10</definedName>
    <definedName name="Macro10" localSheetId="14">[18]!Macro10</definedName>
    <definedName name="Macro10" localSheetId="18">[18]!Macro10</definedName>
    <definedName name="Macro10" localSheetId="23">[18]!Macro10</definedName>
    <definedName name="Macro10" localSheetId="25">[18]!Macro10</definedName>
    <definedName name="Macro10" localSheetId="26">[18]!Macro10</definedName>
    <definedName name="Macro10" localSheetId="4">[18]!Macro10</definedName>
    <definedName name="Macro10">[18]!Macro10</definedName>
    <definedName name="Macro11" localSheetId="13">[18]!Macro11</definedName>
    <definedName name="Macro11" localSheetId="5">[18]!Macro11</definedName>
    <definedName name="Macro11" localSheetId="8">[18]!Macro11</definedName>
    <definedName name="Macro11" localSheetId="11">[18]!Macro11</definedName>
    <definedName name="Macro11" localSheetId="14">[18]!Macro11</definedName>
    <definedName name="Macro11" localSheetId="18">[18]!Macro11</definedName>
    <definedName name="Macro11" localSheetId="23">[18]!Macro11</definedName>
    <definedName name="Macro11" localSheetId="25">[18]!Macro11</definedName>
    <definedName name="Macro11" localSheetId="26">[18]!Macro11</definedName>
    <definedName name="Macro11" localSheetId="4">[18]!Macro11</definedName>
    <definedName name="Macro11">[18]!Macro11</definedName>
    <definedName name="Macro12" localSheetId="13">[18]!Macro12</definedName>
    <definedName name="Macro12" localSheetId="5">[18]!Macro12</definedName>
    <definedName name="Macro12" localSheetId="8">[18]!Macro12</definedName>
    <definedName name="Macro12" localSheetId="11">[18]!Macro12</definedName>
    <definedName name="Macro12" localSheetId="14">[18]!Macro12</definedName>
    <definedName name="Macro12" localSheetId="18">[18]!Macro12</definedName>
    <definedName name="Macro12" localSheetId="23">[18]!Macro12</definedName>
    <definedName name="Macro12" localSheetId="25">[18]!Macro12</definedName>
    <definedName name="Macro12" localSheetId="26">[18]!Macro12</definedName>
    <definedName name="Macro12" localSheetId="4">[18]!Macro12</definedName>
    <definedName name="Macro12">[18]!Macro12</definedName>
    <definedName name="Macro13" localSheetId="13">[18]!Macro13</definedName>
    <definedName name="Macro13" localSheetId="5">[18]!Macro13</definedName>
    <definedName name="Macro13" localSheetId="8">[18]!Macro13</definedName>
    <definedName name="Macro13" localSheetId="11">[18]!Macro13</definedName>
    <definedName name="Macro13" localSheetId="14">[18]!Macro13</definedName>
    <definedName name="Macro13" localSheetId="18">[18]!Macro13</definedName>
    <definedName name="Macro13" localSheetId="23">[18]!Macro13</definedName>
    <definedName name="Macro13" localSheetId="25">[18]!Macro13</definedName>
    <definedName name="Macro13" localSheetId="26">[18]!Macro13</definedName>
    <definedName name="Macro13" localSheetId="4">[18]!Macro13</definedName>
    <definedName name="Macro13">[18]!Macro13</definedName>
    <definedName name="Macro14" localSheetId="13">[18]!Macro14</definedName>
    <definedName name="Macro14" localSheetId="5">[18]!Macro14</definedName>
    <definedName name="Macro14" localSheetId="8">[18]!Macro14</definedName>
    <definedName name="Macro14" localSheetId="11">[18]!Macro14</definedName>
    <definedName name="Macro14" localSheetId="14">[18]!Macro14</definedName>
    <definedName name="Macro14" localSheetId="18">[18]!Macro14</definedName>
    <definedName name="Macro14" localSheetId="23">[18]!Macro14</definedName>
    <definedName name="Macro14" localSheetId="25">[18]!Macro14</definedName>
    <definedName name="Macro14" localSheetId="26">[18]!Macro14</definedName>
    <definedName name="Macro14" localSheetId="4">[18]!Macro14</definedName>
    <definedName name="Macro14">[18]!Macro14</definedName>
    <definedName name="Macro2" localSheetId="13">[18]!Macro2</definedName>
    <definedName name="Macro2" localSheetId="5">[18]!Macro2</definedName>
    <definedName name="Macro2" localSheetId="8">[18]!Macro2</definedName>
    <definedName name="Macro2" localSheetId="11">[18]!Macro2</definedName>
    <definedName name="Macro2" localSheetId="14">[18]!Macro2</definedName>
    <definedName name="Macro2" localSheetId="18">[18]!Macro2</definedName>
    <definedName name="Macro2" localSheetId="23">[18]!Macro2</definedName>
    <definedName name="Macro2" localSheetId="25">[18]!Macro2</definedName>
    <definedName name="Macro2" localSheetId="26">[18]!Macro2</definedName>
    <definedName name="Macro2" localSheetId="4">[18]!Macro2</definedName>
    <definedName name="Macro2">[18]!Macro2</definedName>
    <definedName name="Macro3" localSheetId="13">[18]!Macro3</definedName>
    <definedName name="Macro3" localSheetId="5">[18]!Macro3</definedName>
    <definedName name="Macro3" localSheetId="8">[18]!Macro3</definedName>
    <definedName name="Macro3" localSheetId="11">[18]!Macro3</definedName>
    <definedName name="Macro3" localSheetId="14">[18]!Macro3</definedName>
    <definedName name="Macro3" localSheetId="18">[18]!Macro3</definedName>
    <definedName name="Macro3" localSheetId="23">[18]!Macro3</definedName>
    <definedName name="Macro3" localSheetId="25">[18]!Macro3</definedName>
    <definedName name="Macro3" localSheetId="26">[18]!Macro3</definedName>
    <definedName name="Macro3" localSheetId="4">[18]!Macro3</definedName>
    <definedName name="Macro3">[18]!Macro3</definedName>
    <definedName name="Macro4" localSheetId="13">[18]!Macro4</definedName>
    <definedName name="Macro4" localSheetId="5">[18]!Macro4</definedName>
    <definedName name="Macro4" localSheetId="8">[18]!Macro4</definedName>
    <definedName name="Macro4" localSheetId="11">[18]!Macro4</definedName>
    <definedName name="Macro4" localSheetId="14">[18]!Macro4</definedName>
    <definedName name="Macro4" localSheetId="18">[18]!Macro4</definedName>
    <definedName name="Macro4" localSheetId="23">[18]!Macro4</definedName>
    <definedName name="Macro4" localSheetId="25">[18]!Macro4</definedName>
    <definedName name="Macro4" localSheetId="26">[18]!Macro4</definedName>
    <definedName name="Macro4" localSheetId="4">[18]!Macro4</definedName>
    <definedName name="Macro4">[18]!Macro4</definedName>
    <definedName name="Macro5" localSheetId="13">[18]!Macro5</definedName>
    <definedName name="Macro5" localSheetId="5">[18]!Macro5</definedName>
    <definedName name="Macro5" localSheetId="8">[18]!Macro5</definedName>
    <definedName name="Macro5" localSheetId="11">[18]!Macro5</definedName>
    <definedName name="Macro5" localSheetId="14">[18]!Macro5</definedName>
    <definedName name="Macro5" localSheetId="18">[18]!Macro5</definedName>
    <definedName name="Macro5" localSheetId="23">[18]!Macro5</definedName>
    <definedName name="Macro5" localSheetId="25">[18]!Macro5</definedName>
    <definedName name="Macro5" localSheetId="26">[18]!Macro5</definedName>
    <definedName name="Macro5" localSheetId="4">[18]!Macro5</definedName>
    <definedName name="Macro5">[18]!Macro5</definedName>
    <definedName name="Macro6" localSheetId="13">[18]!Macro6</definedName>
    <definedName name="Macro6" localSheetId="5">[18]!Macro6</definedName>
    <definedName name="Macro6" localSheetId="8">[18]!Macro6</definedName>
    <definedName name="Macro6" localSheetId="11">[18]!Macro6</definedName>
    <definedName name="Macro6" localSheetId="14">[18]!Macro6</definedName>
    <definedName name="Macro6" localSheetId="18">[18]!Macro6</definedName>
    <definedName name="Macro6" localSheetId="23">[18]!Macro6</definedName>
    <definedName name="Macro6" localSheetId="25">[18]!Macro6</definedName>
    <definedName name="Macro6" localSheetId="26">[18]!Macro6</definedName>
    <definedName name="Macro6" localSheetId="4">[18]!Macro6</definedName>
    <definedName name="Macro6">[18]!Macro6</definedName>
    <definedName name="Macro7" localSheetId="13">[18]!Macro7</definedName>
    <definedName name="Macro7" localSheetId="5">[18]!Macro7</definedName>
    <definedName name="Macro7" localSheetId="8">[18]!Macro7</definedName>
    <definedName name="Macro7" localSheetId="11">[18]!Macro7</definedName>
    <definedName name="Macro7" localSheetId="14">[18]!Macro7</definedName>
    <definedName name="Macro7" localSheetId="18">[18]!Macro7</definedName>
    <definedName name="Macro7" localSheetId="23">[18]!Macro7</definedName>
    <definedName name="Macro7" localSheetId="25">[18]!Macro7</definedName>
    <definedName name="Macro7" localSheetId="26">[18]!Macro7</definedName>
    <definedName name="Macro7" localSheetId="4">[18]!Macro7</definedName>
    <definedName name="Macro7">[18]!Macro7</definedName>
    <definedName name="Macro8" localSheetId="13">[18]!Macro8</definedName>
    <definedName name="Macro8" localSheetId="5">[18]!Macro8</definedName>
    <definedName name="Macro8" localSheetId="8">[18]!Macro8</definedName>
    <definedName name="Macro8" localSheetId="11">[18]!Macro8</definedName>
    <definedName name="Macro8" localSheetId="14">[18]!Macro8</definedName>
    <definedName name="Macro8" localSheetId="18">[18]!Macro8</definedName>
    <definedName name="Macro8" localSheetId="23">[18]!Macro8</definedName>
    <definedName name="Macro8" localSheetId="25">[18]!Macro8</definedName>
    <definedName name="Macro8" localSheetId="26">[18]!Macro8</definedName>
    <definedName name="Macro8" localSheetId="4">[18]!Macro8</definedName>
    <definedName name="Macro8">[18]!Macro8</definedName>
    <definedName name="Macro9" localSheetId="13">[18]!Macro9</definedName>
    <definedName name="Macro9" localSheetId="5">[18]!Macro9</definedName>
    <definedName name="Macro9" localSheetId="8">[18]!Macro9</definedName>
    <definedName name="Macro9" localSheetId="11">[18]!Macro9</definedName>
    <definedName name="Macro9" localSheetId="14">[18]!Macro9</definedName>
    <definedName name="Macro9" localSheetId="18">[18]!Macro9</definedName>
    <definedName name="Macro9" localSheetId="23">[18]!Macro9</definedName>
    <definedName name="Macro9" localSheetId="25">[18]!Macro9</definedName>
    <definedName name="Macro9" localSheetId="26">[18]!Macro9</definedName>
    <definedName name="Macro9" localSheetId="4">[18]!Macro9</definedName>
    <definedName name="Macro9">[18]!Macro9</definedName>
    <definedName name="MCB" localSheetId="13">#REF!</definedName>
    <definedName name="MCB" localSheetId="5">#REF!</definedName>
    <definedName name="MCB" localSheetId="8">#REF!</definedName>
    <definedName name="MCB" localSheetId="11">#REF!</definedName>
    <definedName name="MCB" localSheetId="14">#REF!</definedName>
    <definedName name="MCB" localSheetId="18">#REF!</definedName>
    <definedName name="MCB" localSheetId="23">#REF!</definedName>
    <definedName name="MCB" localSheetId="25">#REF!</definedName>
    <definedName name="MCB" localSheetId="26">#REF!</definedName>
    <definedName name="MCB" localSheetId="4">#REF!</definedName>
    <definedName name="MCB">#REF!</definedName>
    <definedName name="MIN.XLS" localSheetId="13">[19]!복사</definedName>
    <definedName name="MIN.XLS" localSheetId="5">[19]!복사</definedName>
    <definedName name="MIN.XLS" localSheetId="8">[19]!복사</definedName>
    <definedName name="MIN.XLS" localSheetId="11">[19]!복사</definedName>
    <definedName name="MIN.XLS" localSheetId="14">[19]!복사</definedName>
    <definedName name="MIN.XLS" localSheetId="18">[19]!복사</definedName>
    <definedName name="MIN.XLS" localSheetId="23">[19]!복사</definedName>
    <definedName name="MIN.XLS" localSheetId="25">[19]!복사</definedName>
    <definedName name="MIN.XLS" localSheetId="26">[19]!복사</definedName>
    <definedName name="MIN.XLS" localSheetId="4">[19]!복사</definedName>
    <definedName name="MIN.XLS">[19]!복사</definedName>
    <definedName name="MM" hidden="1">{#N/A,#N/A,FALSE,"단가표지"}</definedName>
    <definedName name="MNHL">[18]Sheet1!$A$4:$H$5</definedName>
    <definedName name="Module4.Macro3">[0]!Module4.Macro3</definedName>
    <definedName name="Module6.Macro4">[0]!Module6.Macro4</definedName>
    <definedName name="MONEY">'[9]Y-WORK'!$F$21:$M$539,'[9]Y-WORK'!$F$551:$M$584</definedName>
    <definedName name="ooo" hidden="1">'[20]6PILE  (돌출)'!#REF!</definedName>
    <definedName name="p">#REF!</definedName>
    <definedName name="PP" localSheetId="13">#REF!,#REF!,#REF!,#REF!,#REF!,#REF!,#REF!,#REF!,#REF!,#REF!,#REF!,#REF!,#REF!,#REF!,#REF!</definedName>
    <definedName name="PP" localSheetId="5">#REF!,#REF!,#REF!,#REF!,#REF!,#REF!,#REF!,#REF!,#REF!,#REF!,#REF!,#REF!,#REF!,#REF!,#REF!</definedName>
    <definedName name="PP" localSheetId="8">#REF!,#REF!,#REF!,#REF!,#REF!,#REF!,#REF!,#REF!,#REF!,#REF!,#REF!,#REF!,#REF!,#REF!,#REF!</definedName>
    <definedName name="PP" localSheetId="11">#REF!,#REF!,#REF!,#REF!,#REF!,#REF!,#REF!,#REF!,#REF!,#REF!,#REF!,#REF!,#REF!,#REF!,#REF!</definedName>
    <definedName name="PP" localSheetId="14">#REF!,#REF!,#REF!,#REF!,#REF!,#REF!,#REF!,#REF!,#REF!,#REF!,#REF!,#REF!,#REF!,#REF!,#REF!</definedName>
    <definedName name="PP" localSheetId="18">#REF!,#REF!,#REF!,#REF!,#REF!,#REF!,#REF!,#REF!,#REF!,#REF!,#REF!,#REF!,#REF!,#REF!,#REF!</definedName>
    <definedName name="PP" localSheetId="23">#REF!,#REF!,#REF!,#REF!,#REF!,#REF!,#REF!,#REF!,#REF!,#REF!,#REF!,#REF!,#REF!,#REF!,#REF!</definedName>
    <definedName name="PP" localSheetId="25">#REF!,#REF!,#REF!,#REF!,#REF!,#REF!,#REF!,#REF!,#REF!,#REF!,#REF!,#REF!,#REF!,#REF!,#REF!</definedName>
    <definedName name="PP" localSheetId="26">#REF!,#REF!,#REF!,#REF!,#REF!,#REF!,#REF!,#REF!,#REF!,#REF!,#REF!,#REF!,#REF!,#REF!,#REF!</definedName>
    <definedName name="PP" localSheetId="4">#REF!,#REF!,#REF!,#REF!,#REF!,#REF!,#REF!,#REF!,#REF!,#REF!,#REF!,#REF!,#REF!,#REF!,#REF!</definedName>
    <definedName name="PP">#REF!,#REF!,#REF!,#REF!,#REF!,#REF!,#REF!,#REF!,#REF!,#REF!,#REF!,#REF!,#REF!,#REF!,#REF!</definedName>
    <definedName name="_xlnm.Print_Area" localSheetId="1">간!$A$1:$N$15</definedName>
    <definedName name="_xlnm.Print_Area" localSheetId="13">'간 (10)'!$A$1:$N$15</definedName>
    <definedName name="_xlnm.Print_Area" localSheetId="5">'간 (2)'!$A$1:$N$15</definedName>
    <definedName name="_xlnm.Print_Area" localSheetId="8">'간 (3)'!$A$1:$N$15</definedName>
    <definedName name="_xlnm.Print_Area" localSheetId="11">'간 (4)'!$A$1:$N$15</definedName>
    <definedName name="_xlnm.Print_Area" localSheetId="14">'간 (5)'!$A$1:$N$15</definedName>
    <definedName name="_xlnm.Print_Area" localSheetId="18">'간 (6)'!$A$1:$N$15</definedName>
    <definedName name="_xlnm.Print_Area" localSheetId="23">'간 (7)'!$A$1:$N$15</definedName>
    <definedName name="_xlnm.Print_Area" localSheetId="25">'간 (8)'!$A$1:$N$15</definedName>
    <definedName name="_xlnm.Print_Area" localSheetId="26">'간 (9)'!$A$1:$N$15</definedName>
    <definedName name="_xlnm.Print_Area" localSheetId="7">'내역서(기계소방)'!$A$1:$M$291</definedName>
    <definedName name="_xlnm.Print_Area" localSheetId="16">'내역서(전기소방)'!$A$1:$Q$81</definedName>
    <definedName name="_xlnm.Print_Area" localSheetId="17">'노임근거(전기소방)'!$A$1:$T$81</definedName>
    <definedName name="_xlnm.Print_Area" localSheetId="12">'단가대비표(기계소방)'!$A$1:$X$220</definedName>
    <definedName name="_xlnm.Print_Area" localSheetId="3">원가계산서!$C$3:$O$37</definedName>
    <definedName name="_xlnm.Print_Area" localSheetId="9">'일대목록(기계소방)'!$A$1:$M$78</definedName>
    <definedName name="_xlnm.Print_Area" localSheetId="21">'일위노임(전기소방)'!$A$1:$T$29</definedName>
    <definedName name="_xlnm.Print_Area" localSheetId="10">'일위대가(기계소방)'!$A$1:$M$581</definedName>
    <definedName name="_xlnm.Print_Area" localSheetId="20">'일위대가(전기소방)'!$A$1:$Q$55</definedName>
    <definedName name="_xlnm.Print_Area" localSheetId="6">'집계표(기계소방)'!$A$1:$M$27</definedName>
    <definedName name="_xlnm.Print_Area" localSheetId="15">'집계표(전기소방)'!$A$1:$Q$55</definedName>
    <definedName name="_xlnm.Print_Area" localSheetId="4">총괄표!$A$1:$Q$29</definedName>
    <definedName name="PRINT_AREA_MI">#N/A</definedName>
    <definedName name="_xlnm.Print_Titles" localSheetId="7">'내역서(기계소방)'!$1:$3</definedName>
    <definedName name="_xlnm.Print_Titles" localSheetId="16">'내역서(전기소방)'!$1:$3</definedName>
    <definedName name="_xlnm.Print_Titles" localSheetId="17">'노임근거(전기소방)'!$1:$3</definedName>
    <definedName name="_xlnm.Print_Titles" localSheetId="12">'단가대비표(기계소방)'!$1:$4</definedName>
    <definedName name="_xlnm.Print_Titles" localSheetId="24">'단가조사(전기소방)'!$1:$3</definedName>
    <definedName name="_xlnm.Print_Titles" localSheetId="3">원가계산서!$3:$5</definedName>
    <definedName name="_xlnm.Print_Titles" localSheetId="2">'원가-소방'!$1:$3</definedName>
    <definedName name="_xlnm.Print_Titles" localSheetId="9">'일대목록(기계소방)'!$1:$3</definedName>
    <definedName name="_xlnm.Print_Titles" localSheetId="19">'일대목차(전기소방)'!$1:$3</definedName>
    <definedName name="_xlnm.Print_Titles" localSheetId="21">'일위노임(전기소방)'!$1:$3</definedName>
    <definedName name="_xlnm.Print_Titles" localSheetId="10">'일위대가(기계소방)'!$1:$3</definedName>
    <definedName name="_xlnm.Print_Titles" localSheetId="20">'일위대가(전기소방)'!$1:$3</definedName>
    <definedName name="_xlnm.Print_Titles" localSheetId="6">'집계표(기계소방)'!$1:$4</definedName>
    <definedName name="_xlnm.Print_Titles" localSheetId="15">'집계표(전기소방)'!$1:$3</definedName>
    <definedName name="_xlnm.Print_Titles" localSheetId="4">총괄표!$1:$3</definedName>
    <definedName name="_xlnm.Print_Titles" localSheetId="22">합산자재!$1:$3</definedName>
    <definedName name="_xlnm.Print_Titles">#REF!</definedName>
    <definedName name="PRINT_TITLES_MI">#N/A</definedName>
    <definedName name="Q3WEE" hidden="1">{#N/A,#N/A,FALSE,"조골재"}</definedName>
    <definedName name="QQ" hidden="1">{#N/A,#N/A,FALSE,"2~8번"}</definedName>
    <definedName name="QWEQ">[0]!QWEQ</definedName>
    <definedName name="QWS" hidden="1">#REF!</definedName>
    <definedName name="_xlnm.Recorder">#N/A</definedName>
    <definedName name="REFF" localSheetId="13">#REF!</definedName>
    <definedName name="REFF" localSheetId="5">#REF!</definedName>
    <definedName name="REFF" localSheetId="8">#REF!</definedName>
    <definedName name="REFF" localSheetId="11">#REF!</definedName>
    <definedName name="REFF" localSheetId="14">#REF!</definedName>
    <definedName name="REFF" localSheetId="18">#REF!</definedName>
    <definedName name="REFF" localSheetId="23">#REF!</definedName>
    <definedName name="REFF" localSheetId="25">#REF!</definedName>
    <definedName name="REFF" localSheetId="26">#REF!</definedName>
    <definedName name="REFF" localSheetId="4">#REF!</definedName>
    <definedName name="REFF">#REF!</definedName>
    <definedName name="Royalty" hidden="1">{#N/A,#N/A,FALSE,"Sheet1"}</definedName>
    <definedName name="Royalty1" localSheetId="13">#REF!</definedName>
    <definedName name="Royalty1" localSheetId="5">#REF!</definedName>
    <definedName name="Royalty1" localSheetId="8">#REF!</definedName>
    <definedName name="Royalty1" localSheetId="11">#REF!</definedName>
    <definedName name="Royalty1" localSheetId="14">#REF!</definedName>
    <definedName name="Royalty1" localSheetId="18">#REF!</definedName>
    <definedName name="Royalty1" localSheetId="23">#REF!</definedName>
    <definedName name="Royalty1" localSheetId="25">#REF!</definedName>
    <definedName name="Royalty1" localSheetId="26">#REF!</definedName>
    <definedName name="Royalty1" localSheetId="4">#REF!</definedName>
    <definedName name="Royalty1">#REF!</definedName>
    <definedName name="rth" hidden="1">#REF!</definedName>
    <definedName name="SDS" hidden="1">{#N/A,#N/A,FALSE,"2~8번"}</definedName>
    <definedName name="sheet" hidden="1">{#N/A,#N/A,FALSE,"골재소요량";#N/A,#N/A,FALSE,"골재소요량"}</definedName>
    <definedName name="SS" hidden="1">#REF!</definedName>
    <definedName name="SSS" hidden="1">{#N/A,#N/A,FALSE,"2~8번"}</definedName>
    <definedName name="wer" hidden="1">{#N/A,#N/A,FALSE,"골재소요량";#N/A,#N/A,FALSE,"골재소요량"}</definedName>
    <definedName name="WIDE" localSheetId="13">#REF!</definedName>
    <definedName name="WIDE" localSheetId="5">#REF!</definedName>
    <definedName name="WIDE" localSheetId="8">#REF!</definedName>
    <definedName name="WIDE" localSheetId="11">#REF!</definedName>
    <definedName name="WIDE" localSheetId="14">#REF!</definedName>
    <definedName name="WIDE" localSheetId="18">#REF!</definedName>
    <definedName name="WIDE" localSheetId="23">#REF!</definedName>
    <definedName name="WIDE" localSheetId="25">#REF!</definedName>
    <definedName name="WIDE" localSheetId="26">#REF!</definedName>
    <definedName name="WIDE" localSheetId="4">#REF!</definedName>
    <definedName name="WIDE">#REF!</definedName>
    <definedName name="WQR" hidden="1">{#N/A,#N/A,FALSE,"Sheet1"}</definedName>
    <definedName name="wrn.2번." hidden="1">{#N/A,#N/A,FALSE,"2~8번"}</definedName>
    <definedName name="wrn.골재소요량." hidden="1">{#N/A,#N/A,FALSE,"골재소요량";#N/A,#N/A,FALSE,"골재소요량"}</definedName>
    <definedName name="wrn.단가표지." hidden="1">{#N/A,#N/A,FALSE,"단가표지"}</definedName>
    <definedName name="wrn.운반시간." hidden="1">{#N/A,#N/A,FALSE,"운반시간"}</definedName>
    <definedName name="wrn.조골재." hidden="1">{#N/A,#N/A,FALSE,"조골재"}</definedName>
    <definedName name="wrn.표지목차." hidden="1">{#N/A,#N/A,FALSE,"표지목차"}</definedName>
    <definedName name="wrn.혼합골재." hidden="1">{#N/A,#N/A,FALSE,"혼합골재"}</definedName>
    <definedName name="YA">[21]약품공급2!#REF!</definedName>
    <definedName name="ㄱㄱ" hidden="1">{#N/A,#N/A,FALSE,"운반시간"}</definedName>
    <definedName name="ㄱㄷㄱㄷ" hidden="1">{#N/A,#N/A,FALSE,"2~8번"}</definedName>
    <definedName name="가나다">[0]!가나다</definedName>
    <definedName name="간선">[22]DATA1!$A$3:$B$9</definedName>
    <definedName name="견적">#REF!</definedName>
    <definedName name="경비율">#REF!</definedName>
    <definedName name="공사명">#REF!</definedName>
    <definedName name="공제" hidden="1">[23]조명시설!#REF!</definedName>
    <definedName name="관급" localSheetId="13">#REF!,#REF!,#REF!</definedName>
    <definedName name="관급" localSheetId="5">#REF!,#REF!,#REF!</definedName>
    <definedName name="관급" localSheetId="8">#REF!,#REF!,#REF!</definedName>
    <definedName name="관급" localSheetId="11">#REF!,#REF!,#REF!</definedName>
    <definedName name="관급" localSheetId="14">#REF!,#REF!,#REF!</definedName>
    <definedName name="관급" localSheetId="18">#REF!,#REF!,#REF!</definedName>
    <definedName name="관급" localSheetId="23">#REF!,#REF!,#REF!</definedName>
    <definedName name="관급" localSheetId="25">#REF!,#REF!,#REF!</definedName>
    <definedName name="관급" localSheetId="26">#REF!,#REF!,#REF!</definedName>
    <definedName name="관급" localSheetId="4">#REF!,#REF!,#REF!</definedName>
    <definedName name="관급">#REF!,#REF!,#REF!</definedName>
    <definedName name="광명">#REF!</definedName>
    <definedName name="기계중계펌프내역">#REF!</definedName>
    <definedName name="기기설치">#REF!</definedName>
    <definedName name="기기자재">#REF!</definedName>
    <definedName name="기초">'[24]9509'!$A$3:$Y$665</definedName>
    <definedName name="김">'[25]9811'!$A$3:$AD$1530</definedName>
    <definedName name="깨기조서" hidden="1">{#N/A,#N/A,FALSE,"2~8번"}</definedName>
    <definedName name="껍대기">[26]토목!$A$2:$M$1916</definedName>
    <definedName name="ㄴㄴㄴ" hidden="1">{#N/A,#N/A,FALSE,"골재소요량";#N/A,#N/A,FALSE,"골재소요량"}</definedName>
    <definedName name="ㄴㄹ" hidden="1">{#N/A,#N/A,FALSE,"2~8번"}</definedName>
    <definedName name="ㄴㅁㄹㅈㄹ" hidden="1">#REF!</definedName>
    <definedName name="ㄴㅁㅇㅁㄴ" hidden="1">#REF!</definedName>
    <definedName name="ㄴㅂㅈ">[0]!ㄴㅂㅈ</definedName>
    <definedName name="ㄴㅇㅎㄴㅇ" hidden="1">#REF!</definedName>
    <definedName name="낙차공" hidden="1">{#N/A,#N/A,FALSE,"2~8번"}</definedName>
    <definedName name="남양" hidden="1">{#N/A,#N/A,FALSE,"혼합골재"}</definedName>
    <definedName name="노무비">#REF!</definedName>
    <definedName name="ㄷ" hidden="1">{#N/A,#N/A,FALSE,"2~8번"}</definedName>
    <definedName name="ㄷ숃ㄱ" hidden="1">#REF!</definedName>
    <definedName name="ㄷㅎㄹㅇ" hidden="1">#REF!</definedName>
    <definedName name="단가">#REF!</definedName>
    <definedName name="단가표">'[27]단가표 (2)'!$A$2:$G$343</definedName>
    <definedName name="단위">[22]DATA1!$A$3:$B$9</definedName>
    <definedName name="단중입력">[28]!단중입력</definedName>
    <definedName name="도급">[29]기자재비!#REF!</definedName>
    <definedName name="등록_시작">[15]!등록_시작</definedName>
    <definedName name="등록_취소">[15]!등록_취소</definedName>
    <definedName name="ㄹㅇㄶ" hidden="1">#REF!</definedName>
    <definedName name="ㄹㅇㄶ옿" hidden="1">'[30]N賃率-職'!$I$5:$I$30</definedName>
    <definedName name="ㄹㅇㄹ" hidden="1">{#N/A,#N/A,FALSE,"골재소요량";#N/A,#N/A,FALSE,"골재소요량"}</definedName>
    <definedName name="ㄹㅇ퓨ㅓㅜㅏㅗㅜㅠㅅ퐇휴ㅗㅎ" hidden="1">{#N/A,#N/A,FALSE,"조골재"}</definedName>
    <definedName name="러하허ㅏㅘ" hidden="1">{#N/A,#N/A,FALSE,"표지목차"}</definedName>
    <definedName name="ㅀㅀㄴ" hidden="1">{#N/A,#N/A,FALSE,"조골재"}</definedName>
    <definedName name="ㅀㅎ" hidden="1">{#N/A,#N/A,FALSE,"2~8번"}</definedName>
    <definedName name="ㅁ" hidden="1">{#N/A,#N/A,FALSE,"조골재"}</definedName>
    <definedName name="ㅁ1">#REF!</definedName>
    <definedName name="ㅁㄴ" hidden="1">{#N/A,#N/A,FALSE,"2~8번"}</definedName>
    <definedName name="ㅁㄴㅇ" hidden="1">{#N/A,#N/A,FALSE,"운반시간"}</definedName>
    <definedName name="ㅁㅁ" hidden="1">{#N/A,#N/A,FALSE,"조골재"}</definedName>
    <definedName name="ㅁㅁㅁ" hidden="1">{#N/A,#N/A,FALSE,"운반시간"}</definedName>
    <definedName name="ㅁㅇㄹ">#REF!</definedName>
    <definedName name="만득이" hidden="1">{#N/A,#N/A,FALSE,"2~8번"}</definedName>
    <definedName name="맘모스">'[31]단가표 (2)'!$A$2:$G$343</definedName>
    <definedName name="메인_메뉴호출">[32]!메인_메뉴호출</definedName>
    <definedName name="메인_시작">[15]!메인_시작</definedName>
    <definedName name="몰라">#REF!</definedName>
    <definedName name="물량집계">[15]!물량집계</definedName>
    <definedName name="ㅂㅂ" hidden="1">{#N/A,#N/A,FALSE,"조골재"}</definedName>
    <definedName name="ㅂㅈ" hidden="1">{#N/A,#N/A,FALSE,"2~8번"}</definedName>
    <definedName name="ㅂㅈㄷ" hidden="1">{#N/A,#N/A,FALSE,"골재소요량";#N/A,#N/A,FALSE,"골재소요량"}</definedName>
    <definedName name="발">[14]DATA1!$A$3:$B$9</definedName>
    <definedName name="방류펌프">#REF!</definedName>
    <definedName name="방음벽" hidden="1">{#N/A,#N/A,FALSE,"2~8번"}</definedName>
    <definedName name="방음벽1" hidden="1">{#N/A,#N/A,FALSE,"운반시간"}</definedName>
    <definedName name="배관공수율" hidden="1">'[33]N賃率-職'!$I$5:$I$30</definedName>
    <definedName name="법정">#REF!</definedName>
    <definedName name="복사" localSheetId="13">[34]!복사</definedName>
    <definedName name="복사" localSheetId="5">[34]!복사</definedName>
    <definedName name="복사" localSheetId="8">[34]!복사</definedName>
    <definedName name="복사" localSheetId="11">[34]!복사</definedName>
    <definedName name="복사" localSheetId="14">[34]!복사</definedName>
    <definedName name="복사" localSheetId="18">[34]!복사</definedName>
    <definedName name="복사" localSheetId="23">[34]!복사</definedName>
    <definedName name="복사" localSheetId="25">[34]!복사</definedName>
    <definedName name="복사" localSheetId="26">[34]!복사</definedName>
    <definedName name="복사" localSheetId="4">[34]!복사</definedName>
    <definedName name="복사">[34]!복사</definedName>
    <definedName name="복사준비" localSheetId="13">[35]!복사준비</definedName>
    <definedName name="복사준비" localSheetId="5">[35]!복사준비</definedName>
    <definedName name="복사준비" localSheetId="8">[35]!복사준비</definedName>
    <definedName name="복사준비" localSheetId="11">[35]!복사준비</definedName>
    <definedName name="복사준비" localSheetId="14">[35]!복사준비</definedName>
    <definedName name="복사준비" localSheetId="18">[35]!복사준비</definedName>
    <definedName name="복사준비" localSheetId="23">[35]!복사준비</definedName>
    <definedName name="복사준비" localSheetId="25">[35]!복사준비</definedName>
    <definedName name="복사준비" localSheetId="26">[35]!복사준비</definedName>
    <definedName name="복사준비" localSheetId="4">[35]!복사준비</definedName>
    <definedName name="복사준비">[35]!복사준비</definedName>
    <definedName name="비목1">#REF!</definedName>
    <definedName name="비목2">#REF!</definedName>
    <definedName name="비목3">#REF!</definedName>
    <definedName name="비목4">#REF!</definedName>
    <definedName name="비율">#REF!</definedName>
    <definedName name="셔ㅛ" hidden="1">{#N/A,#N/A,FALSE,"운반시간"}</definedName>
    <definedName name="소방">'[31]단가표 (2)'!$A$2:$G$343</definedName>
    <definedName name="소방내역서">'[31]단가표 (2)'!$A$2:$G$343</definedName>
    <definedName name="손영주" hidden="1">{#N/A,#N/A,FALSE,"조골재"}</definedName>
    <definedName name="승용교" hidden="1">{#N/A,#N/A,FALSE,"2~8번"}</definedName>
    <definedName name="ㅇㄹ" hidden="1">{#N/A,#N/A,FALSE,"조골재"}</definedName>
    <definedName name="ㅇㄹㄹ" hidden="1">{#N/A,#N/A,FALSE,"2~8번"}</definedName>
    <definedName name="ㅇㄹㄹㅇ" hidden="1">{#N/A,#N/A,FALSE,"2~8번"}</definedName>
    <definedName name="ㅇㄹㅇ" hidden="1">{#N/A,#N/A,FALSE,"운반시간"}</definedName>
    <definedName name="ㅇ러" hidden="1">{#N/A,#N/A,FALSE,"단가표지"}</definedName>
    <definedName name="ㅇㅇㅇㅇ" hidden="1">[23]조명시설!#REF!</definedName>
    <definedName name="ㅇㅇㅇㅇㅇㅇㅇㅇㅇㅇㅇㅇㅇㅇ" hidden="1">{#N/A,#N/A,FALSE,"표지목차"}</definedName>
    <definedName name="아스콘깨기" hidden="1">{#N/A,#N/A,FALSE,"골재소요량";#N/A,#N/A,FALSE,"골재소요량"}</definedName>
    <definedName name="아아" hidden="1">{#N/A,#N/A,FALSE,"단가표지"}</definedName>
    <definedName name="아아.엉ㅇ." hidden="1">{#N/A,#N/A,FALSE,"조골재"}</definedName>
    <definedName name="안">#REF!</definedName>
    <definedName name="여과지동">[36]여과지동!$F$3:$AS$80</definedName>
    <definedName name="역T형" hidden="1">{#N/A,#N/A,FALSE,"2~8번"}</definedName>
    <definedName name="옹벽수량집계표총괄" hidden="1">{#N/A,#N/A,FALSE,"혼합골재"}</definedName>
    <definedName name="우로복사" localSheetId="13">[35]!우로복사</definedName>
    <definedName name="우로복사" localSheetId="5">[35]!우로복사</definedName>
    <definedName name="우로복사" localSheetId="8">[35]!우로복사</definedName>
    <definedName name="우로복사" localSheetId="11">[35]!우로복사</definedName>
    <definedName name="우로복사" localSheetId="14">[35]!우로복사</definedName>
    <definedName name="우로복사" localSheetId="18">[35]!우로복사</definedName>
    <definedName name="우로복사" localSheetId="23">[35]!우로복사</definedName>
    <definedName name="우로복사" localSheetId="25">[35]!우로복사</definedName>
    <definedName name="우로복사" localSheetId="26">[35]!우로복사</definedName>
    <definedName name="우로복사" localSheetId="4">[35]!우로복사</definedName>
    <definedName name="우로복사">[35]!우로복사</definedName>
    <definedName name="이동" hidden="1">{#N/A,#N/A,FALSE,"조골재"}</definedName>
    <definedName name="이런" hidden="1">{#N/A,#N/A,FALSE,"혼합골재"}</definedName>
    <definedName name="인쇄" localSheetId="13">[35]!인쇄</definedName>
    <definedName name="인쇄" localSheetId="5">[35]!인쇄</definedName>
    <definedName name="인쇄" localSheetId="8">[35]!인쇄</definedName>
    <definedName name="인쇄" localSheetId="11">[35]!인쇄</definedName>
    <definedName name="인쇄" localSheetId="14">[35]!인쇄</definedName>
    <definedName name="인쇄" localSheetId="18">[35]!인쇄</definedName>
    <definedName name="인쇄" localSheetId="23">[35]!인쇄</definedName>
    <definedName name="인쇄" localSheetId="25">[35]!인쇄</definedName>
    <definedName name="인쇄" localSheetId="26">[35]!인쇄</definedName>
    <definedName name="인쇄" localSheetId="4">[35]!인쇄</definedName>
    <definedName name="인쇄">[35]!인쇄</definedName>
    <definedName name="일반부" hidden="1">{#N/A,#N/A,FALSE,"조골재"}</definedName>
    <definedName name="일산219" hidden="1">{#N/A,#N/A,FALSE,"혼합골재"}</definedName>
    <definedName name="일위대가">#REF!</definedName>
    <definedName name="ㅈㄱ" hidden="1">{#N/A,#N/A,FALSE,"조골재"}</definedName>
    <definedName name="자료">[36]기초자료!$A$3:$X$80</definedName>
    <definedName name="전기내역서">#REF!</definedName>
    <definedName name="절단" hidden="1">{#N/A,#N/A,FALSE,"골재소요량";#N/A,#N/A,FALSE,"골재소요량"}</definedName>
    <definedName name="정모">[21]약품공급2!#REF!</definedName>
    <definedName name="조달수수료">#REF!</definedName>
    <definedName name="지우기" localSheetId="13">[35]!지우기</definedName>
    <definedName name="지우기" localSheetId="5">[35]!지우기</definedName>
    <definedName name="지우기" localSheetId="8">[35]!지우기</definedName>
    <definedName name="지우기" localSheetId="11">[35]!지우기</definedName>
    <definedName name="지우기" localSheetId="14">[35]!지우기</definedName>
    <definedName name="지우기" localSheetId="18">[35]!지우기</definedName>
    <definedName name="지우기" localSheetId="23">[35]!지우기</definedName>
    <definedName name="지우기" localSheetId="25">[35]!지우기</definedName>
    <definedName name="지우기" localSheetId="26">[35]!지우기</definedName>
    <definedName name="지우기" localSheetId="4">[35]!지우기</definedName>
    <definedName name="지우기">[35]!지우기</definedName>
    <definedName name="지원시설">[37]영창26!$A$3:$L$74</definedName>
    <definedName name="집수정조서" hidden="1">{#N/A,#N/A,FALSE,"2~8번"}</definedName>
    <definedName name="찰샇기" hidden="1">#REF!</definedName>
    <definedName name="ㅋ" hidden="1">{#N/A,#N/A,FALSE,"조골재"}</definedName>
    <definedName name="ㅋㅋ" hidden="1">{#N/A,#N/A,FALSE,"조골재"}</definedName>
    <definedName name="ㅋㅋㅋㅋㅋㅋㅋㅋ" hidden="1">{#N/A,#N/A,FALSE,"2~8번"}</definedName>
    <definedName name="ㅌ" hidden="1">{#N/A,#N/A,FALSE,"2~8번"}</definedName>
    <definedName name="ㅌㅇㅇㅇㅇㅇㅇㅇㅇㅇㅇㅇㅇㅇㅇㅇㅇㅇㅇㅇㅇㅇㅇㅇㅇㅇㅇㅇㅇㅇㅇㅇㅇㅇㅇㅇ" hidden="1">{#N/A,#N/A,FALSE,"운반시간"}</definedName>
    <definedName name="ㅍ" hidden="1">{#N/A,#N/A,FALSE,"2~8번"}</definedName>
    <definedName name="펌프장">[21]약품공급2!#REF!</definedName>
    <definedName name="포장조서2" hidden="1">{#N/A,#N/A,FALSE,"골재소요량";#N/A,#N/A,FALSE,"골재소요량"}</definedName>
    <definedName name="표">#REF!</definedName>
    <definedName name="프로그램.메인_메뉴호출">[28]!프로그램.메인_메뉴호출</definedName>
    <definedName name="ㅎ5" hidden="1">{#N/A,#N/A,FALSE,"골재소요량";#N/A,#N/A,FALSE,"골재소요량"}</definedName>
    <definedName name="ㅎㄹ" hidden="1">#REF!</definedName>
    <definedName name="ㅎㅀㄹ" hidden="1">{#N/A,#N/A,FALSE,"운반시간"}</definedName>
    <definedName name="한" hidden="1">{#N/A,#N/A,FALSE,"조골재"}</definedName>
    <definedName name="한동" hidden="1">{#N/A,#N/A,FALSE,"단가표지"}</definedName>
    <definedName name="허" hidden="1">{#N/A,#N/A,FALSE,"조골재"}</definedName>
    <definedName name="홍ㄹㄴㄷㄱ" hidden="1">#REF!</definedName>
    <definedName name="홓" hidden="1">{#N/A,#N/A,FALSE,"조골재"}</definedName>
    <definedName name="ㅏ" hidden="1">{#N/A,#N/A,FALSE,"운반시간"}</definedName>
    <definedName name="ㅏㅓ" hidden="1">{#N/A,#N/A,FALSE,"골재소요량";#N/A,#N/A,FALSE,"골재소요량"}</definedName>
    <definedName name="ㅏㅓㅏ" hidden="1">{#N/A,#N/A,FALSE,"단가표지"}</definedName>
    <definedName name="ㅏㅓㅏㅓ" hidden="1">{#N/A,#N/A,FALSE,"2~8번"}</definedName>
    <definedName name="ㅑ" hidden="1">{#N/A,#N/A,FALSE,"조골재"}</definedName>
    <definedName name="ㅓ7" hidden="1">{#N/A,#N/A,FALSE,"단가표지"}</definedName>
    <definedName name="ㅓㄴㅇ러" hidden="1">{#N/A,#N/A,FALSE,"골재소요량";#N/A,#N/A,FALSE,"골재소요량"}</definedName>
    <definedName name="ㅓㅏ" hidden="1">{#N/A,#N/A,FALSE,"골재소요량";#N/A,#N/A,FALSE,"골재소요량"}</definedName>
    <definedName name="ㅓㅏㅓ" hidden="1">{#N/A,#N/A,FALSE,"조골재"}</definedName>
    <definedName name="ㅓㅓㅗ" hidden="1">{#N/A,#N/A,FALSE,"조골재"}</definedName>
    <definedName name="ㅓㅗㅓ" hidden="1">{#N/A,#N/A,FALSE,"2~8번"}</definedName>
    <definedName name="ㅔ" hidden="1">{#N/A,#N/A,FALSE,"골재소요량";#N/A,#N/A,FALSE,"골재소요량"}</definedName>
    <definedName name="ㅗ50">[38]연습!#REF!</definedName>
    <definedName name="ㅗ호" hidden="1">{#N/A,#N/A,FALSE,"조골재"}</definedName>
    <definedName name="ㅗㅓ" hidden="1">{#N/A,#N/A,FALSE,"조골재"}</definedName>
    <definedName name="ㅗㅓㅗ" hidden="1">{#N/A,#N/A,FALSE,"골재소요량";#N/A,#N/A,FALSE,"골재소요량"}</definedName>
    <definedName name="ㅘㅓ" hidden="1">{#N/A,#N/A,FALSE,"운반시간"}</definedName>
    <definedName name="ㅛㅕㅑ" hidden="1">'[39]N賃率-職'!$I$5:$I$30</definedName>
    <definedName name="ㅛㅛ" hidden="1">{#N/A,#N/A,FALSE,"2~8번"}</definedName>
    <definedName name="ㅜ" hidden="1">{#N/A,#N/A,FALSE,"조골재"}</definedName>
    <definedName name="ㅠ뮤ㅐ" hidden="1">#REF!</definedName>
    <definedName name="ㅠㅠㅠㅠㅠㅠ" hidden="1">{#N/A,#N/A,FALSE,"운반시간"}</definedName>
    <definedName name="ㅡ" hidden="1">{#N/A,#N/A,FALSE,"2~8번"}</definedName>
    <definedName name="ㅣㅏㅓ" hidden="1">{#N/A,#N/A,FALSE,"운반시간"}</definedName>
  </definedNames>
  <calcPr calcId="125725" iterate="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220" i="39"/>
  <c r="O219"/>
  <c r="O218"/>
  <c r="O217"/>
  <c r="O216"/>
  <c r="O215"/>
  <c r="O214"/>
  <c r="O213"/>
  <c r="O212"/>
  <c r="O211"/>
  <c r="O210"/>
  <c r="O209"/>
  <c r="O208"/>
  <c r="O207"/>
  <c r="O206"/>
  <c r="O205"/>
  <c r="O204"/>
  <c r="O203"/>
  <c r="O202"/>
  <c r="O201"/>
  <c r="O200"/>
  <c r="O199"/>
  <c r="V190"/>
  <c r="O190"/>
  <c r="V189"/>
  <c r="O189"/>
  <c r="O188"/>
  <c r="E416" i="38" s="1"/>
  <c r="F416" s="1"/>
  <c r="O187" i="39"/>
  <c r="O186"/>
  <c r="O185"/>
  <c r="O184"/>
  <c r="O183"/>
  <c r="O182"/>
  <c r="O181"/>
  <c r="O180"/>
  <c r="O179"/>
  <c r="O178"/>
  <c r="O177"/>
  <c r="O176"/>
  <c r="O175"/>
  <c r="O174"/>
  <c r="O173"/>
  <c r="O172"/>
  <c r="O171"/>
  <c r="O170"/>
  <c r="O169"/>
  <c r="O168"/>
  <c r="O167"/>
  <c r="O166"/>
  <c r="O165"/>
  <c r="O164"/>
  <c r="O163"/>
  <c r="O162"/>
  <c r="O161"/>
  <c r="O160"/>
  <c r="O159"/>
  <c r="O158"/>
  <c r="O157"/>
  <c r="O156"/>
  <c r="O155"/>
  <c r="O154"/>
  <c r="O153"/>
  <c r="O152"/>
  <c r="O151"/>
  <c r="O150"/>
  <c r="O149"/>
  <c r="O148"/>
  <c r="O147"/>
  <c r="O146"/>
  <c r="O145"/>
  <c r="O144"/>
  <c r="O143"/>
  <c r="O142"/>
  <c r="O141"/>
  <c r="O140"/>
  <c r="O139"/>
  <c r="O138"/>
  <c r="O137"/>
  <c r="O136"/>
  <c r="O135"/>
  <c r="O134"/>
  <c r="O133"/>
  <c r="O132"/>
  <c r="O131"/>
  <c r="O130"/>
  <c r="O129"/>
  <c r="O128"/>
  <c r="O127"/>
  <c r="O126"/>
  <c r="O125"/>
  <c r="O124"/>
  <c r="O123"/>
  <c r="O122"/>
  <c r="O121"/>
  <c r="O120"/>
  <c r="O119"/>
  <c r="O118"/>
  <c r="O117"/>
  <c r="O116"/>
  <c r="O115"/>
  <c r="O114"/>
  <c r="O113"/>
  <c r="O112"/>
  <c r="O111"/>
  <c r="O110"/>
  <c r="O109"/>
  <c r="O108"/>
  <c r="O107"/>
  <c r="O106"/>
  <c r="O105"/>
  <c r="O104"/>
  <c r="O103"/>
  <c r="O102"/>
  <c r="O101"/>
  <c r="O100"/>
  <c r="O99"/>
  <c r="O98"/>
  <c r="O97"/>
  <c r="O96"/>
  <c r="O95"/>
  <c r="O94"/>
  <c r="O93"/>
  <c r="O92"/>
  <c r="O91"/>
  <c r="O90"/>
  <c r="O89"/>
  <c r="O88"/>
  <c r="O87"/>
  <c r="O86"/>
  <c r="O85"/>
  <c r="O84"/>
  <c r="O83"/>
  <c r="O82"/>
  <c r="O81"/>
  <c r="O80"/>
  <c r="O79"/>
  <c r="O78"/>
  <c r="O77"/>
  <c r="O76"/>
  <c r="E105" i="38" s="1"/>
  <c r="F105" s="1"/>
  <c r="O75" i="39"/>
  <c r="O74"/>
  <c r="O73"/>
  <c r="O72"/>
  <c r="O71"/>
  <c r="O70"/>
  <c r="O69"/>
  <c r="O68"/>
  <c r="E335" i="38" s="1"/>
  <c r="O67" i="39"/>
  <c r="O66"/>
  <c r="O65"/>
  <c r="O64"/>
  <c r="O63"/>
  <c r="O62"/>
  <c r="O61"/>
  <c r="O60"/>
  <c r="O59"/>
  <c r="O58"/>
  <c r="O57"/>
  <c r="O56"/>
  <c r="O55"/>
  <c r="O54"/>
  <c r="O53"/>
  <c r="O52"/>
  <c r="E366" i="38" s="1"/>
  <c r="O51" i="39"/>
  <c r="O50"/>
  <c r="O49"/>
  <c r="O48"/>
  <c r="O47"/>
  <c r="O46"/>
  <c r="O45"/>
  <c r="O44"/>
  <c r="O43"/>
  <c r="O42"/>
  <c r="O41"/>
  <c r="O40"/>
  <c r="O39"/>
  <c r="O38"/>
  <c r="O37"/>
  <c r="O36"/>
  <c r="O35"/>
  <c r="O34"/>
  <c r="O33"/>
  <c r="O32"/>
  <c r="O31"/>
  <c r="O30"/>
  <c r="O29"/>
  <c r="O28"/>
  <c r="E62" i="38" s="1"/>
  <c r="F62" s="1"/>
  <c r="O27" i="39"/>
  <c r="O26"/>
  <c r="O25"/>
  <c r="O24"/>
  <c r="O23"/>
  <c r="O22"/>
  <c r="O21"/>
  <c r="O20"/>
  <c r="O19"/>
  <c r="O18"/>
  <c r="O17"/>
  <c r="O16"/>
  <c r="O15"/>
  <c r="O14"/>
  <c r="O13"/>
  <c r="O12"/>
  <c r="O11"/>
  <c r="O10"/>
  <c r="O9"/>
  <c r="E530" i="38" s="1"/>
  <c r="O8" i="39"/>
  <c r="E569" i="38" s="1"/>
  <c r="O7" i="39"/>
  <c r="E568" i="38" s="1"/>
  <c r="O6" i="39"/>
  <c r="V5"/>
  <c r="I580" i="38" s="1"/>
  <c r="J580" s="1"/>
  <c r="J581" s="1"/>
  <c r="G78" i="37" s="1"/>
  <c r="F581" i="38"/>
  <c r="E78" i="37" s="1"/>
  <c r="G580" i="38"/>
  <c r="H580" s="1"/>
  <c r="H581" s="1"/>
  <c r="F580"/>
  <c r="E580"/>
  <c r="J576"/>
  <c r="H576"/>
  <c r="I575"/>
  <c r="J575" s="1"/>
  <c r="G575"/>
  <c r="H575" s="1"/>
  <c r="F575"/>
  <c r="E575"/>
  <c r="I574"/>
  <c r="J574" s="1"/>
  <c r="H574"/>
  <c r="G574"/>
  <c r="E574"/>
  <c r="F574" s="1"/>
  <c r="I573"/>
  <c r="J573" s="1"/>
  <c r="G573"/>
  <c r="H573" s="1"/>
  <c r="E573"/>
  <c r="I572"/>
  <c r="J572" s="1"/>
  <c r="H572"/>
  <c r="G572"/>
  <c r="E572"/>
  <c r="J571"/>
  <c r="I571"/>
  <c r="G571"/>
  <c r="H571" s="1"/>
  <c r="E571"/>
  <c r="F571" s="1"/>
  <c r="I569"/>
  <c r="J569" s="1"/>
  <c r="G569"/>
  <c r="H569" s="1"/>
  <c r="J568"/>
  <c r="I568"/>
  <c r="G568"/>
  <c r="H568" s="1"/>
  <c r="J567"/>
  <c r="I567"/>
  <c r="G567"/>
  <c r="H567" s="1"/>
  <c r="F567"/>
  <c r="E567"/>
  <c r="J563"/>
  <c r="H563"/>
  <c r="J562"/>
  <c r="I562"/>
  <c r="G562"/>
  <c r="H562" s="1"/>
  <c r="E562"/>
  <c r="I561"/>
  <c r="J561" s="1"/>
  <c r="G561"/>
  <c r="H561" s="1"/>
  <c r="F561"/>
  <c r="L561" s="1"/>
  <c r="E561"/>
  <c r="K561" s="1"/>
  <c r="I560"/>
  <c r="J560" s="1"/>
  <c r="H560"/>
  <c r="G560"/>
  <c r="E560"/>
  <c r="F560" s="1"/>
  <c r="I559"/>
  <c r="J559" s="1"/>
  <c r="G559"/>
  <c r="H559" s="1"/>
  <c r="E559"/>
  <c r="I558"/>
  <c r="J558" s="1"/>
  <c r="H558"/>
  <c r="G558"/>
  <c r="E558"/>
  <c r="J556"/>
  <c r="I556"/>
  <c r="G556"/>
  <c r="H556" s="1"/>
  <c r="I555"/>
  <c r="J555" s="1"/>
  <c r="G555"/>
  <c r="H555" s="1"/>
  <c r="J554"/>
  <c r="I554"/>
  <c r="G554"/>
  <c r="H554" s="1"/>
  <c r="E554"/>
  <c r="F554" s="1"/>
  <c r="I545"/>
  <c r="J545" s="1"/>
  <c r="H545"/>
  <c r="G545"/>
  <c r="E545"/>
  <c r="J544"/>
  <c r="I544"/>
  <c r="G544"/>
  <c r="H544" s="1"/>
  <c r="H546" s="1"/>
  <c r="F544"/>
  <c r="E544"/>
  <c r="K544" s="1"/>
  <c r="I540"/>
  <c r="J540" s="1"/>
  <c r="G540"/>
  <c r="H540" s="1"/>
  <c r="H541" s="1"/>
  <c r="F73" i="37" s="1"/>
  <c r="G294" i="38" s="1"/>
  <c r="H294" s="1"/>
  <c r="I539"/>
  <c r="J539" s="1"/>
  <c r="J541" s="1"/>
  <c r="G73" i="37" s="1"/>
  <c r="I294" i="38" s="1"/>
  <c r="J294" s="1"/>
  <c r="H539"/>
  <c r="G539"/>
  <c r="E539"/>
  <c r="F539" s="1"/>
  <c r="J535"/>
  <c r="J536" s="1"/>
  <c r="I535"/>
  <c r="G535"/>
  <c r="H535" s="1"/>
  <c r="E535"/>
  <c r="F535" s="1"/>
  <c r="L535" s="1"/>
  <c r="J534"/>
  <c r="I534"/>
  <c r="G534"/>
  <c r="H534" s="1"/>
  <c r="F534"/>
  <c r="E534"/>
  <c r="I530"/>
  <c r="J530" s="1"/>
  <c r="G530"/>
  <c r="H530" s="1"/>
  <c r="I529"/>
  <c r="J529" s="1"/>
  <c r="H529"/>
  <c r="G529"/>
  <c r="E529"/>
  <c r="J525"/>
  <c r="H525"/>
  <c r="I524"/>
  <c r="J524" s="1"/>
  <c r="G524"/>
  <c r="H524" s="1"/>
  <c r="E525" s="1"/>
  <c r="F524"/>
  <c r="E524"/>
  <c r="I523"/>
  <c r="J523" s="1"/>
  <c r="H523"/>
  <c r="G523"/>
  <c r="E523"/>
  <c r="F523" s="1"/>
  <c r="J522"/>
  <c r="I522"/>
  <c r="G522"/>
  <c r="H522" s="1"/>
  <c r="E522"/>
  <c r="I521"/>
  <c r="J521" s="1"/>
  <c r="G521"/>
  <c r="H521" s="1"/>
  <c r="H526" s="1"/>
  <c r="F70" i="37" s="1"/>
  <c r="G172" i="38" s="1"/>
  <c r="H172" s="1"/>
  <c r="J517"/>
  <c r="H517"/>
  <c r="I516"/>
  <c r="J516" s="1"/>
  <c r="G516"/>
  <c r="H516" s="1"/>
  <c r="E516"/>
  <c r="K516" s="1"/>
  <c r="I515"/>
  <c r="J515" s="1"/>
  <c r="G515"/>
  <c r="H515" s="1"/>
  <c r="E517" s="1"/>
  <c r="K517" s="1"/>
  <c r="E515"/>
  <c r="F515" s="1"/>
  <c r="I514"/>
  <c r="J514" s="1"/>
  <c r="G514"/>
  <c r="H514" s="1"/>
  <c r="I513"/>
  <c r="J513" s="1"/>
  <c r="G513"/>
  <c r="H513" s="1"/>
  <c r="H518" s="1"/>
  <c r="F69" i="37" s="1"/>
  <c r="G171" i="38" s="1"/>
  <c r="H171" s="1"/>
  <c r="F513"/>
  <c r="E513"/>
  <c r="I509"/>
  <c r="J509" s="1"/>
  <c r="G509"/>
  <c r="H509" s="1"/>
  <c r="E509"/>
  <c r="F509" s="1"/>
  <c r="I508"/>
  <c r="J508" s="1"/>
  <c r="J510" s="1"/>
  <c r="G508"/>
  <c r="H508" s="1"/>
  <c r="H510" s="1"/>
  <c r="E508"/>
  <c r="F508" s="1"/>
  <c r="J504"/>
  <c r="I504"/>
  <c r="G504"/>
  <c r="H504" s="1"/>
  <c r="E504"/>
  <c r="F504" s="1"/>
  <c r="I503"/>
  <c r="J503" s="1"/>
  <c r="G503"/>
  <c r="H503" s="1"/>
  <c r="E503"/>
  <c r="F503" s="1"/>
  <c r="J499"/>
  <c r="H499"/>
  <c r="J498"/>
  <c r="I498"/>
  <c r="G498"/>
  <c r="H498" s="1"/>
  <c r="F498"/>
  <c r="L498" s="1"/>
  <c r="E498"/>
  <c r="I497"/>
  <c r="J497" s="1"/>
  <c r="G497"/>
  <c r="H497" s="1"/>
  <c r="F497"/>
  <c r="E497"/>
  <c r="I496"/>
  <c r="J496" s="1"/>
  <c r="H496"/>
  <c r="G496"/>
  <c r="E496"/>
  <c r="F496" s="1"/>
  <c r="J495"/>
  <c r="I495"/>
  <c r="G495"/>
  <c r="H495" s="1"/>
  <c r="E495"/>
  <c r="K495" s="1"/>
  <c r="J491"/>
  <c r="H491"/>
  <c r="E491"/>
  <c r="F491" s="1"/>
  <c r="J490"/>
  <c r="I490"/>
  <c r="G490"/>
  <c r="H490" s="1"/>
  <c r="E490"/>
  <c r="K490" s="1"/>
  <c r="I489"/>
  <c r="J489" s="1"/>
  <c r="G489"/>
  <c r="H489" s="1"/>
  <c r="E489"/>
  <c r="I488"/>
  <c r="J488" s="1"/>
  <c r="G488"/>
  <c r="H488" s="1"/>
  <c r="J484"/>
  <c r="H484"/>
  <c r="I483"/>
  <c r="J483" s="1"/>
  <c r="H483"/>
  <c r="G483"/>
  <c r="E483"/>
  <c r="F483" s="1"/>
  <c r="I482"/>
  <c r="J482" s="1"/>
  <c r="G482"/>
  <c r="H482" s="1"/>
  <c r="E482"/>
  <c r="I481"/>
  <c r="J481" s="1"/>
  <c r="G481"/>
  <c r="H481" s="1"/>
  <c r="J480"/>
  <c r="I480"/>
  <c r="G480"/>
  <c r="H480" s="1"/>
  <c r="E480"/>
  <c r="F480" s="1"/>
  <c r="I479"/>
  <c r="J479" s="1"/>
  <c r="G479"/>
  <c r="H479" s="1"/>
  <c r="E479"/>
  <c r="J475"/>
  <c r="H475"/>
  <c r="I474"/>
  <c r="J474" s="1"/>
  <c r="G474"/>
  <c r="H474" s="1"/>
  <c r="E474"/>
  <c r="F474" s="1"/>
  <c r="I473"/>
  <c r="J473" s="1"/>
  <c r="G473"/>
  <c r="H473" s="1"/>
  <c r="E473"/>
  <c r="F473" s="1"/>
  <c r="L473" s="1"/>
  <c r="I472"/>
  <c r="J472" s="1"/>
  <c r="G472"/>
  <c r="H472" s="1"/>
  <c r="I471"/>
  <c r="K471" s="1"/>
  <c r="G471"/>
  <c r="H471" s="1"/>
  <c r="E471"/>
  <c r="F471" s="1"/>
  <c r="I470"/>
  <c r="J470" s="1"/>
  <c r="G470"/>
  <c r="H470" s="1"/>
  <c r="E470"/>
  <c r="F470" s="1"/>
  <c r="J466"/>
  <c r="H466"/>
  <c r="I465"/>
  <c r="J465" s="1"/>
  <c r="G465"/>
  <c r="H465" s="1"/>
  <c r="E465"/>
  <c r="I464"/>
  <c r="J464" s="1"/>
  <c r="G464"/>
  <c r="E464"/>
  <c r="F464" s="1"/>
  <c r="I463"/>
  <c r="J463" s="1"/>
  <c r="H463"/>
  <c r="G463"/>
  <c r="E463"/>
  <c r="F463" s="1"/>
  <c r="I462"/>
  <c r="J462" s="1"/>
  <c r="G462"/>
  <c r="H462" s="1"/>
  <c r="E462"/>
  <c r="F462" s="1"/>
  <c r="I461"/>
  <c r="J461" s="1"/>
  <c r="H461"/>
  <c r="G461"/>
  <c r="E461"/>
  <c r="F461" s="1"/>
  <c r="J460"/>
  <c r="J467" s="1"/>
  <c r="G62" i="37" s="1"/>
  <c r="I91" i="38" s="1"/>
  <c r="J91" s="1"/>
  <c r="I460"/>
  <c r="G460"/>
  <c r="H460" s="1"/>
  <c r="E460"/>
  <c r="F460" s="1"/>
  <c r="J456"/>
  <c r="H456"/>
  <c r="I455"/>
  <c r="J455" s="1"/>
  <c r="G455"/>
  <c r="H455" s="1"/>
  <c r="E455"/>
  <c r="F455" s="1"/>
  <c r="I454"/>
  <c r="J454" s="1"/>
  <c r="G454"/>
  <c r="H454" s="1"/>
  <c r="E454"/>
  <c r="I453"/>
  <c r="J453" s="1"/>
  <c r="G453"/>
  <c r="F453"/>
  <c r="E453"/>
  <c r="I452"/>
  <c r="G452"/>
  <c r="H452" s="1"/>
  <c r="E452"/>
  <c r="F452" s="1"/>
  <c r="I451"/>
  <c r="J451" s="1"/>
  <c r="G451"/>
  <c r="H451" s="1"/>
  <c r="E451"/>
  <c r="F451" s="1"/>
  <c r="I450"/>
  <c r="J450" s="1"/>
  <c r="H450"/>
  <c r="G450"/>
  <c r="E450"/>
  <c r="F450" s="1"/>
  <c r="J421"/>
  <c r="H421"/>
  <c r="I420"/>
  <c r="J420" s="1"/>
  <c r="G420"/>
  <c r="H420" s="1"/>
  <c r="F420"/>
  <c r="E420"/>
  <c r="I419"/>
  <c r="J419" s="1"/>
  <c r="G419"/>
  <c r="H419" s="1"/>
  <c r="F419"/>
  <c r="E419"/>
  <c r="I418"/>
  <c r="J418" s="1"/>
  <c r="G418"/>
  <c r="H418" s="1"/>
  <c r="E418"/>
  <c r="F418" s="1"/>
  <c r="I417"/>
  <c r="J417" s="1"/>
  <c r="G417"/>
  <c r="H417" s="1"/>
  <c r="F417"/>
  <c r="E417"/>
  <c r="I416"/>
  <c r="G416"/>
  <c r="H416" s="1"/>
  <c r="I415"/>
  <c r="H415"/>
  <c r="G415"/>
  <c r="E415"/>
  <c r="F415" s="1"/>
  <c r="K414"/>
  <c r="J414"/>
  <c r="I414"/>
  <c r="G414"/>
  <c r="H414" s="1"/>
  <c r="E414"/>
  <c r="F414" s="1"/>
  <c r="I413"/>
  <c r="J413" s="1"/>
  <c r="G413"/>
  <c r="H413" s="1"/>
  <c r="E413"/>
  <c r="I412"/>
  <c r="J412" s="1"/>
  <c r="G412"/>
  <c r="H412" s="1"/>
  <c r="E412"/>
  <c r="J407"/>
  <c r="I407"/>
  <c r="G407"/>
  <c r="H407" s="1"/>
  <c r="E407"/>
  <c r="F407" s="1"/>
  <c r="I406"/>
  <c r="J406" s="1"/>
  <c r="G406"/>
  <c r="H406" s="1"/>
  <c r="E406"/>
  <c r="I402"/>
  <c r="H402"/>
  <c r="G402"/>
  <c r="E402"/>
  <c r="F402" s="1"/>
  <c r="I401"/>
  <c r="K401" s="1"/>
  <c r="H401"/>
  <c r="G401"/>
  <c r="E401"/>
  <c r="F401" s="1"/>
  <c r="K400"/>
  <c r="J400"/>
  <c r="I400"/>
  <c r="G400"/>
  <c r="H400" s="1"/>
  <c r="E400"/>
  <c r="F400" s="1"/>
  <c r="I396"/>
  <c r="J396" s="1"/>
  <c r="G396"/>
  <c r="H396" s="1"/>
  <c r="E396"/>
  <c r="F396" s="1"/>
  <c r="L396" s="1"/>
  <c r="I395"/>
  <c r="G395"/>
  <c r="H395" s="1"/>
  <c r="E395"/>
  <c r="F395" s="1"/>
  <c r="J394"/>
  <c r="I394"/>
  <c r="G394"/>
  <c r="H394" s="1"/>
  <c r="E394"/>
  <c r="F394" s="1"/>
  <c r="I390"/>
  <c r="J390" s="1"/>
  <c r="H390"/>
  <c r="G390"/>
  <c r="E390"/>
  <c r="F390" s="1"/>
  <c r="J389"/>
  <c r="I389"/>
  <c r="G389"/>
  <c r="H389" s="1"/>
  <c r="E389"/>
  <c r="F389" s="1"/>
  <c r="I388"/>
  <c r="J388" s="1"/>
  <c r="G388"/>
  <c r="H388" s="1"/>
  <c r="E388"/>
  <c r="H385"/>
  <c r="F50" i="37" s="1"/>
  <c r="I384" i="38"/>
  <c r="J384" s="1"/>
  <c r="G384"/>
  <c r="H384" s="1"/>
  <c r="F384"/>
  <c r="E384"/>
  <c r="I383"/>
  <c r="J383" s="1"/>
  <c r="J385" s="1"/>
  <c r="H383"/>
  <c r="G383"/>
  <c r="E383"/>
  <c r="F383" s="1"/>
  <c r="K382"/>
  <c r="J382"/>
  <c r="I382"/>
  <c r="G382"/>
  <c r="H382" s="1"/>
  <c r="E382"/>
  <c r="F382" s="1"/>
  <c r="J378"/>
  <c r="H378"/>
  <c r="I377"/>
  <c r="J377" s="1"/>
  <c r="G377"/>
  <c r="H377" s="1"/>
  <c r="E377"/>
  <c r="F377" s="1"/>
  <c r="I376"/>
  <c r="J376" s="1"/>
  <c r="H376"/>
  <c r="E378" s="1"/>
  <c r="F378" s="1"/>
  <c r="G376"/>
  <c r="E376"/>
  <c r="F376" s="1"/>
  <c r="I375"/>
  <c r="K375" s="1"/>
  <c r="H375"/>
  <c r="G375"/>
  <c r="E375"/>
  <c r="F375" s="1"/>
  <c r="K374"/>
  <c r="J374"/>
  <c r="I374"/>
  <c r="G374"/>
  <c r="H374" s="1"/>
  <c r="E374"/>
  <c r="F374" s="1"/>
  <c r="J370"/>
  <c r="H370"/>
  <c r="J369"/>
  <c r="I369"/>
  <c r="G369"/>
  <c r="H369" s="1"/>
  <c r="E369"/>
  <c r="F369" s="1"/>
  <c r="I368"/>
  <c r="J368" s="1"/>
  <c r="G368"/>
  <c r="H368" s="1"/>
  <c r="E370" s="1"/>
  <c r="E368"/>
  <c r="F368" s="1"/>
  <c r="K367"/>
  <c r="J367"/>
  <c r="I367"/>
  <c r="G367"/>
  <c r="H367" s="1"/>
  <c r="E367"/>
  <c r="F367" s="1"/>
  <c r="I366"/>
  <c r="J366" s="1"/>
  <c r="G366"/>
  <c r="H366" s="1"/>
  <c r="J362"/>
  <c r="H362"/>
  <c r="I361"/>
  <c r="J361" s="1"/>
  <c r="G361"/>
  <c r="H361" s="1"/>
  <c r="E361"/>
  <c r="F361" s="1"/>
  <c r="I360"/>
  <c r="J360" s="1"/>
  <c r="G360"/>
  <c r="H360" s="1"/>
  <c r="E362" s="1"/>
  <c r="E360"/>
  <c r="I359"/>
  <c r="G359"/>
  <c r="H359" s="1"/>
  <c r="E359"/>
  <c r="F359" s="1"/>
  <c r="I358"/>
  <c r="J358" s="1"/>
  <c r="G358"/>
  <c r="E358"/>
  <c r="F358" s="1"/>
  <c r="J354"/>
  <c r="H354"/>
  <c r="I353"/>
  <c r="J353" s="1"/>
  <c r="G353"/>
  <c r="E353"/>
  <c r="F353" s="1"/>
  <c r="I352"/>
  <c r="J352" s="1"/>
  <c r="G352"/>
  <c r="H352" s="1"/>
  <c r="E352"/>
  <c r="K352" s="1"/>
  <c r="J351"/>
  <c r="I351"/>
  <c r="G351"/>
  <c r="H351" s="1"/>
  <c r="E351"/>
  <c r="I350"/>
  <c r="J350" s="1"/>
  <c r="G350"/>
  <c r="E350"/>
  <c r="F350" s="1"/>
  <c r="J346"/>
  <c r="H346"/>
  <c r="I345"/>
  <c r="J345" s="1"/>
  <c r="G345"/>
  <c r="H345" s="1"/>
  <c r="E345"/>
  <c r="F345" s="1"/>
  <c r="I344"/>
  <c r="J344" s="1"/>
  <c r="G344"/>
  <c r="H344" s="1"/>
  <c r="E344"/>
  <c r="I343"/>
  <c r="J343" s="1"/>
  <c r="G343"/>
  <c r="H343" s="1"/>
  <c r="E343"/>
  <c r="F343" s="1"/>
  <c r="I342"/>
  <c r="J342" s="1"/>
  <c r="H342"/>
  <c r="G342"/>
  <c r="E342"/>
  <c r="F342" s="1"/>
  <c r="J338"/>
  <c r="H338"/>
  <c r="I337"/>
  <c r="J337" s="1"/>
  <c r="G337"/>
  <c r="H337" s="1"/>
  <c r="E337"/>
  <c r="I336"/>
  <c r="J336" s="1"/>
  <c r="G336"/>
  <c r="H336" s="1"/>
  <c r="H339" s="1"/>
  <c r="F44" i="37" s="1"/>
  <c r="E336" i="38"/>
  <c r="F336" s="1"/>
  <c r="I335"/>
  <c r="G335"/>
  <c r="H335" s="1"/>
  <c r="F335"/>
  <c r="I334"/>
  <c r="G334"/>
  <c r="H334" s="1"/>
  <c r="E334"/>
  <c r="F334" s="1"/>
  <c r="J330"/>
  <c r="H330"/>
  <c r="I329"/>
  <c r="J329" s="1"/>
  <c r="G329"/>
  <c r="H329" s="1"/>
  <c r="E329"/>
  <c r="I328"/>
  <c r="J328" s="1"/>
  <c r="G328"/>
  <c r="H328" s="1"/>
  <c r="E328"/>
  <c r="F328" s="1"/>
  <c r="I327"/>
  <c r="G327"/>
  <c r="H327" s="1"/>
  <c r="F327"/>
  <c r="E327"/>
  <c r="I326"/>
  <c r="J326" s="1"/>
  <c r="G326"/>
  <c r="H326" s="1"/>
  <c r="E326"/>
  <c r="F326" s="1"/>
  <c r="J322"/>
  <c r="H322"/>
  <c r="I321"/>
  <c r="J321" s="1"/>
  <c r="H321"/>
  <c r="H323" s="1"/>
  <c r="G321"/>
  <c r="E321"/>
  <c r="I320"/>
  <c r="J320" s="1"/>
  <c r="H320"/>
  <c r="G320"/>
  <c r="E320"/>
  <c r="F320" s="1"/>
  <c r="J319"/>
  <c r="I319"/>
  <c r="K319" s="1"/>
  <c r="G319"/>
  <c r="H319" s="1"/>
  <c r="E319"/>
  <c r="F319" s="1"/>
  <c r="J315"/>
  <c r="H315"/>
  <c r="I314"/>
  <c r="J314" s="1"/>
  <c r="H314"/>
  <c r="G314"/>
  <c r="E314"/>
  <c r="I313"/>
  <c r="J313" s="1"/>
  <c r="J316" s="1"/>
  <c r="G313"/>
  <c r="H313" s="1"/>
  <c r="E313"/>
  <c r="F313" s="1"/>
  <c r="I312"/>
  <c r="J312" s="1"/>
  <c r="G312"/>
  <c r="H312" s="1"/>
  <c r="F312"/>
  <c r="E312"/>
  <c r="K312" s="1"/>
  <c r="J308"/>
  <c r="H308"/>
  <c r="I307"/>
  <c r="J307" s="1"/>
  <c r="G307"/>
  <c r="H307" s="1"/>
  <c r="E307"/>
  <c r="I306"/>
  <c r="J306" s="1"/>
  <c r="G306"/>
  <c r="H306" s="1"/>
  <c r="E306"/>
  <c r="K306" s="1"/>
  <c r="I305"/>
  <c r="J305" s="1"/>
  <c r="G305"/>
  <c r="H305" s="1"/>
  <c r="E305"/>
  <c r="F305" s="1"/>
  <c r="J303"/>
  <c r="H303"/>
  <c r="I302"/>
  <c r="J302" s="1"/>
  <c r="G302"/>
  <c r="H302" s="1"/>
  <c r="E302"/>
  <c r="K302" s="1"/>
  <c r="J298"/>
  <c r="H298"/>
  <c r="I297"/>
  <c r="J297" s="1"/>
  <c r="H297"/>
  <c r="G297"/>
  <c r="E297"/>
  <c r="K296"/>
  <c r="J296"/>
  <c r="I296"/>
  <c r="G296"/>
  <c r="H296" s="1"/>
  <c r="E296"/>
  <c r="F296" s="1"/>
  <c r="K295"/>
  <c r="I295"/>
  <c r="J295" s="1"/>
  <c r="G295"/>
  <c r="H295" s="1"/>
  <c r="E295"/>
  <c r="F295" s="1"/>
  <c r="L295" s="1"/>
  <c r="J293"/>
  <c r="H293"/>
  <c r="I292"/>
  <c r="J292" s="1"/>
  <c r="G292"/>
  <c r="H292" s="1"/>
  <c r="E292"/>
  <c r="F292" s="1"/>
  <c r="J288"/>
  <c r="H288"/>
  <c r="K287"/>
  <c r="I287"/>
  <c r="J287" s="1"/>
  <c r="G287"/>
  <c r="H287" s="1"/>
  <c r="E287"/>
  <c r="F287" s="1"/>
  <c r="K286"/>
  <c r="I286"/>
  <c r="J286" s="1"/>
  <c r="G286"/>
  <c r="H286" s="1"/>
  <c r="E286"/>
  <c r="F286" s="1"/>
  <c r="I285"/>
  <c r="J285" s="1"/>
  <c r="H285"/>
  <c r="G285"/>
  <c r="E285"/>
  <c r="J283"/>
  <c r="H283"/>
  <c r="I282"/>
  <c r="J282" s="1"/>
  <c r="G282"/>
  <c r="H282" s="1"/>
  <c r="F282"/>
  <c r="E283" s="1"/>
  <c r="E282"/>
  <c r="J278"/>
  <c r="H278"/>
  <c r="I277"/>
  <c r="J277" s="1"/>
  <c r="G277"/>
  <c r="H277" s="1"/>
  <c r="F277"/>
  <c r="L277" s="1"/>
  <c r="E277"/>
  <c r="I276"/>
  <c r="J276" s="1"/>
  <c r="G276"/>
  <c r="H276" s="1"/>
  <c r="E276"/>
  <c r="I275"/>
  <c r="K275" s="1"/>
  <c r="G275"/>
  <c r="H275" s="1"/>
  <c r="E275"/>
  <c r="F275" s="1"/>
  <c r="J273"/>
  <c r="H273"/>
  <c r="I272"/>
  <c r="J272" s="1"/>
  <c r="G272"/>
  <c r="H272" s="1"/>
  <c r="E272"/>
  <c r="J268"/>
  <c r="H268"/>
  <c r="I267"/>
  <c r="J267" s="1"/>
  <c r="H267"/>
  <c r="G267"/>
  <c r="E267"/>
  <c r="J266"/>
  <c r="I266"/>
  <c r="G266"/>
  <c r="H266" s="1"/>
  <c r="E266"/>
  <c r="F266" s="1"/>
  <c r="I265"/>
  <c r="J265" s="1"/>
  <c r="G265"/>
  <c r="H265" s="1"/>
  <c r="E265"/>
  <c r="J263"/>
  <c r="H263"/>
  <c r="J262"/>
  <c r="I262"/>
  <c r="G262"/>
  <c r="H262" s="1"/>
  <c r="E262"/>
  <c r="F262" s="1"/>
  <c r="E263" s="1"/>
  <c r="I257"/>
  <c r="J257" s="1"/>
  <c r="G257"/>
  <c r="H257" s="1"/>
  <c r="E257"/>
  <c r="F257" s="1"/>
  <c r="I256"/>
  <c r="J256" s="1"/>
  <c r="H256"/>
  <c r="G256"/>
  <c r="E256"/>
  <c r="J255"/>
  <c r="I255"/>
  <c r="G255"/>
  <c r="H255" s="1"/>
  <c r="E255"/>
  <c r="F255" s="1"/>
  <c r="I254"/>
  <c r="J254" s="1"/>
  <c r="G254"/>
  <c r="H254" s="1"/>
  <c r="E254"/>
  <c r="F254" s="1"/>
  <c r="L254" s="1"/>
  <c r="I250"/>
  <c r="J250" s="1"/>
  <c r="G250"/>
  <c r="H250" s="1"/>
  <c r="E250"/>
  <c r="F250" s="1"/>
  <c r="I249"/>
  <c r="J249" s="1"/>
  <c r="H249"/>
  <c r="H251" s="1"/>
  <c r="G249"/>
  <c r="E249"/>
  <c r="J245"/>
  <c r="H245"/>
  <c r="I244"/>
  <c r="J244" s="1"/>
  <c r="G244"/>
  <c r="H244" s="1"/>
  <c r="E245" s="1"/>
  <c r="E244"/>
  <c r="F244" s="1"/>
  <c r="I243"/>
  <c r="G243"/>
  <c r="H243" s="1"/>
  <c r="E243"/>
  <c r="F243" s="1"/>
  <c r="I242"/>
  <c r="J242" s="1"/>
  <c r="G242"/>
  <c r="H242" s="1"/>
  <c r="E242"/>
  <c r="F242" s="1"/>
  <c r="I241"/>
  <c r="J241" s="1"/>
  <c r="G241"/>
  <c r="E241"/>
  <c r="F241" s="1"/>
  <c r="I240"/>
  <c r="J240" s="1"/>
  <c r="G240"/>
  <c r="H240" s="1"/>
  <c r="E240"/>
  <c r="F240" s="1"/>
  <c r="J236"/>
  <c r="H236"/>
  <c r="I235"/>
  <c r="J235" s="1"/>
  <c r="G235"/>
  <c r="H235" s="1"/>
  <c r="E236" s="1"/>
  <c r="E235"/>
  <c r="F235" s="1"/>
  <c r="I234"/>
  <c r="J234" s="1"/>
  <c r="G234"/>
  <c r="H234" s="1"/>
  <c r="E234"/>
  <c r="J230"/>
  <c r="H230"/>
  <c r="I229"/>
  <c r="J229" s="1"/>
  <c r="G229"/>
  <c r="H229" s="1"/>
  <c r="F229"/>
  <c r="E229"/>
  <c r="I228"/>
  <c r="J228" s="1"/>
  <c r="H228"/>
  <c r="E230" s="1"/>
  <c r="G228"/>
  <c r="E228"/>
  <c r="F228" s="1"/>
  <c r="I227"/>
  <c r="J227" s="1"/>
  <c r="G227"/>
  <c r="H227" s="1"/>
  <c r="E227"/>
  <c r="F227" s="1"/>
  <c r="I226"/>
  <c r="J226" s="1"/>
  <c r="G226"/>
  <c r="H226" s="1"/>
  <c r="E226"/>
  <c r="I225"/>
  <c r="J225" s="1"/>
  <c r="G225"/>
  <c r="H225" s="1"/>
  <c r="J224"/>
  <c r="I224"/>
  <c r="G224"/>
  <c r="H224" s="1"/>
  <c r="E224"/>
  <c r="F224" s="1"/>
  <c r="I223"/>
  <c r="J223" s="1"/>
  <c r="G223"/>
  <c r="H223" s="1"/>
  <c r="E223"/>
  <c r="F223" s="1"/>
  <c r="I222"/>
  <c r="J222" s="1"/>
  <c r="H222"/>
  <c r="G222"/>
  <c r="E222"/>
  <c r="F222" s="1"/>
  <c r="J218"/>
  <c r="H218"/>
  <c r="I217"/>
  <c r="J217" s="1"/>
  <c r="G217"/>
  <c r="H217" s="1"/>
  <c r="E218" s="1"/>
  <c r="E217"/>
  <c r="F217" s="1"/>
  <c r="I216"/>
  <c r="K216" s="1"/>
  <c r="G216"/>
  <c r="H216" s="1"/>
  <c r="E216"/>
  <c r="F216" s="1"/>
  <c r="I215"/>
  <c r="J215" s="1"/>
  <c r="G215"/>
  <c r="H215" s="1"/>
  <c r="E215"/>
  <c r="F215" s="1"/>
  <c r="I214"/>
  <c r="J214" s="1"/>
  <c r="G214"/>
  <c r="K214" s="1"/>
  <c r="E214"/>
  <c r="F214" s="1"/>
  <c r="I213"/>
  <c r="J213" s="1"/>
  <c r="G213"/>
  <c r="H213" s="1"/>
  <c r="I212"/>
  <c r="J212" s="1"/>
  <c r="G212"/>
  <c r="H212" s="1"/>
  <c r="E212"/>
  <c r="I211"/>
  <c r="J211" s="1"/>
  <c r="G211"/>
  <c r="H211" s="1"/>
  <c r="E211"/>
  <c r="F211" s="1"/>
  <c r="J207"/>
  <c r="H207"/>
  <c r="I206"/>
  <c r="J206" s="1"/>
  <c r="H206"/>
  <c r="G206"/>
  <c r="E206"/>
  <c r="F206" s="1"/>
  <c r="L206" s="1"/>
  <c r="I205"/>
  <c r="J205" s="1"/>
  <c r="G205"/>
  <c r="H205" s="1"/>
  <c r="E205"/>
  <c r="F205" s="1"/>
  <c r="I204"/>
  <c r="J204" s="1"/>
  <c r="G204"/>
  <c r="H204" s="1"/>
  <c r="E204"/>
  <c r="I203"/>
  <c r="J203" s="1"/>
  <c r="G203"/>
  <c r="H203" s="1"/>
  <c r="E203"/>
  <c r="F203" s="1"/>
  <c r="J202"/>
  <c r="I202"/>
  <c r="G202"/>
  <c r="H202" s="1"/>
  <c r="E202"/>
  <c r="F202" s="1"/>
  <c r="J198"/>
  <c r="H198"/>
  <c r="J197"/>
  <c r="I197"/>
  <c r="G197"/>
  <c r="H197" s="1"/>
  <c r="E197"/>
  <c r="F197" s="1"/>
  <c r="I196"/>
  <c r="J196" s="1"/>
  <c r="G196"/>
  <c r="H196" s="1"/>
  <c r="E198" s="1"/>
  <c r="F198" s="1"/>
  <c r="L198" s="1"/>
  <c r="E196"/>
  <c r="F196" s="1"/>
  <c r="I195"/>
  <c r="J195" s="1"/>
  <c r="H195"/>
  <c r="G195"/>
  <c r="J194"/>
  <c r="I194"/>
  <c r="G194"/>
  <c r="H194" s="1"/>
  <c r="E194"/>
  <c r="F194" s="1"/>
  <c r="I193"/>
  <c r="J193" s="1"/>
  <c r="G193"/>
  <c r="H193" s="1"/>
  <c r="F193"/>
  <c r="E193"/>
  <c r="I189"/>
  <c r="J189" s="1"/>
  <c r="G189"/>
  <c r="H189" s="1"/>
  <c r="E189"/>
  <c r="F189" s="1"/>
  <c r="I188"/>
  <c r="J188" s="1"/>
  <c r="H188"/>
  <c r="G188"/>
  <c r="E188"/>
  <c r="F188" s="1"/>
  <c r="J187"/>
  <c r="I187"/>
  <c r="G187"/>
  <c r="H187" s="1"/>
  <c r="E187"/>
  <c r="F187" s="1"/>
  <c r="J183"/>
  <c r="H183"/>
  <c r="J182"/>
  <c r="I182"/>
  <c r="G182"/>
  <c r="H182" s="1"/>
  <c r="E183" s="1"/>
  <c r="E182"/>
  <c r="F182" s="1"/>
  <c r="I181"/>
  <c r="J181" s="1"/>
  <c r="G181"/>
  <c r="H181" s="1"/>
  <c r="F181"/>
  <c r="L181" s="1"/>
  <c r="E181"/>
  <c r="I180"/>
  <c r="J180" s="1"/>
  <c r="G180"/>
  <c r="H180" s="1"/>
  <c r="E180"/>
  <c r="F180" s="1"/>
  <c r="I179"/>
  <c r="J179" s="1"/>
  <c r="G179"/>
  <c r="H179" s="1"/>
  <c r="E179"/>
  <c r="F179" s="1"/>
  <c r="J175"/>
  <c r="H175"/>
  <c r="I174"/>
  <c r="J174" s="1"/>
  <c r="G174"/>
  <c r="K174" s="1"/>
  <c r="E174"/>
  <c r="F174" s="1"/>
  <c r="I173"/>
  <c r="J173" s="1"/>
  <c r="G173"/>
  <c r="H173" s="1"/>
  <c r="E173"/>
  <c r="F173" s="1"/>
  <c r="I169"/>
  <c r="J169" s="1"/>
  <c r="G169"/>
  <c r="H169" s="1"/>
  <c r="F169"/>
  <c r="E169"/>
  <c r="K169" s="1"/>
  <c r="I168"/>
  <c r="J168" s="1"/>
  <c r="G168"/>
  <c r="H168" s="1"/>
  <c r="E168"/>
  <c r="F168" s="1"/>
  <c r="J167"/>
  <c r="H167"/>
  <c r="I166"/>
  <c r="J166" s="1"/>
  <c r="G166"/>
  <c r="H166" s="1"/>
  <c r="F166"/>
  <c r="E166"/>
  <c r="J162"/>
  <c r="H162"/>
  <c r="I161"/>
  <c r="J161" s="1"/>
  <c r="H161"/>
  <c r="G161"/>
  <c r="E161"/>
  <c r="J160"/>
  <c r="I160"/>
  <c r="G160"/>
  <c r="H160" s="1"/>
  <c r="E162" s="1"/>
  <c r="E160"/>
  <c r="F160" s="1"/>
  <c r="I159"/>
  <c r="J159" s="1"/>
  <c r="G159"/>
  <c r="H159" s="1"/>
  <c r="F159"/>
  <c r="E159"/>
  <c r="J157"/>
  <c r="H157"/>
  <c r="J156"/>
  <c r="I156"/>
  <c r="G156"/>
  <c r="H156" s="1"/>
  <c r="E156"/>
  <c r="F156" s="1"/>
  <c r="J152"/>
  <c r="H152"/>
  <c r="J151"/>
  <c r="I151"/>
  <c r="G151"/>
  <c r="H151" s="1"/>
  <c r="E152" s="1"/>
  <c r="E151"/>
  <c r="F151" s="1"/>
  <c r="J150"/>
  <c r="I150"/>
  <c r="G150"/>
  <c r="H150" s="1"/>
  <c r="F150"/>
  <c r="E150"/>
  <c r="K150" s="1"/>
  <c r="I149"/>
  <c r="J149" s="1"/>
  <c r="G149"/>
  <c r="H149" s="1"/>
  <c r="J145"/>
  <c r="H145"/>
  <c r="I144"/>
  <c r="J144" s="1"/>
  <c r="G144"/>
  <c r="H144" s="1"/>
  <c r="F144"/>
  <c r="E144"/>
  <c r="I143"/>
  <c r="J143" s="1"/>
  <c r="H143"/>
  <c r="E145" s="1"/>
  <c r="K145" s="1"/>
  <c r="G143"/>
  <c r="E143"/>
  <c r="F143" s="1"/>
  <c r="I142"/>
  <c r="J142" s="1"/>
  <c r="G142"/>
  <c r="H142" s="1"/>
  <c r="F142"/>
  <c r="E142"/>
  <c r="I141"/>
  <c r="J141" s="1"/>
  <c r="H141"/>
  <c r="G141"/>
  <c r="E141"/>
  <c r="J137"/>
  <c r="H137"/>
  <c r="I136"/>
  <c r="J136" s="1"/>
  <c r="H136"/>
  <c r="G136"/>
  <c r="E136"/>
  <c r="J135"/>
  <c r="I135"/>
  <c r="H135"/>
  <c r="G135"/>
  <c r="E135"/>
  <c r="F135" s="1"/>
  <c r="L135" s="1"/>
  <c r="I134"/>
  <c r="J134" s="1"/>
  <c r="G134"/>
  <c r="H134" s="1"/>
  <c r="I133"/>
  <c r="J133" s="1"/>
  <c r="H133"/>
  <c r="G133"/>
  <c r="E133"/>
  <c r="J132"/>
  <c r="I132"/>
  <c r="H132"/>
  <c r="G132"/>
  <c r="E132"/>
  <c r="F132" s="1"/>
  <c r="J128"/>
  <c r="H128"/>
  <c r="I127"/>
  <c r="J127" s="1"/>
  <c r="G127"/>
  <c r="H127" s="1"/>
  <c r="E127"/>
  <c r="F127" s="1"/>
  <c r="J126"/>
  <c r="I126"/>
  <c r="G126"/>
  <c r="H126" s="1"/>
  <c r="E126"/>
  <c r="K126" s="1"/>
  <c r="I125"/>
  <c r="J125" s="1"/>
  <c r="G125"/>
  <c r="H125" s="1"/>
  <c r="I124"/>
  <c r="J124" s="1"/>
  <c r="G124"/>
  <c r="H124" s="1"/>
  <c r="E124"/>
  <c r="F124" s="1"/>
  <c r="J123"/>
  <c r="I123"/>
  <c r="G123"/>
  <c r="H123" s="1"/>
  <c r="E123"/>
  <c r="K123" s="1"/>
  <c r="J119"/>
  <c r="H119"/>
  <c r="J118"/>
  <c r="I118"/>
  <c r="G118"/>
  <c r="H118" s="1"/>
  <c r="E118"/>
  <c r="K118" s="1"/>
  <c r="I117"/>
  <c r="J117" s="1"/>
  <c r="G117"/>
  <c r="H117" s="1"/>
  <c r="E117"/>
  <c r="I116"/>
  <c r="J116" s="1"/>
  <c r="G116"/>
  <c r="H116" s="1"/>
  <c r="J115"/>
  <c r="I115"/>
  <c r="G115"/>
  <c r="H115" s="1"/>
  <c r="E115"/>
  <c r="K115" s="1"/>
  <c r="I114"/>
  <c r="J114" s="1"/>
  <c r="H114"/>
  <c r="G114"/>
  <c r="F114"/>
  <c r="E114"/>
  <c r="K114" s="1"/>
  <c r="J110"/>
  <c r="H110"/>
  <c r="I109"/>
  <c r="J109" s="1"/>
  <c r="H109"/>
  <c r="G109"/>
  <c r="F109"/>
  <c r="L109" s="1"/>
  <c r="E109"/>
  <c r="K109" s="1"/>
  <c r="J108"/>
  <c r="I108"/>
  <c r="H108"/>
  <c r="E110" s="1"/>
  <c r="K110" s="1"/>
  <c r="G108"/>
  <c r="E108"/>
  <c r="F108" s="1"/>
  <c r="J107"/>
  <c r="I107"/>
  <c r="G107"/>
  <c r="H107" s="1"/>
  <c r="I106"/>
  <c r="J106" s="1"/>
  <c r="G106"/>
  <c r="H106" s="1"/>
  <c r="E106"/>
  <c r="I105"/>
  <c r="J105" s="1"/>
  <c r="G105"/>
  <c r="H105" s="1"/>
  <c r="I89"/>
  <c r="J89" s="1"/>
  <c r="G89"/>
  <c r="H89" s="1"/>
  <c r="E89"/>
  <c r="F89" s="1"/>
  <c r="I88"/>
  <c r="J88" s="1"/>
  <c r="H88"/>
  <c r="L88" s="1"/>
  <c r="G88"/>
  <c r="F88"/>
  <c r="E88"/>
  <c r="I87"/>
  <c r="J87" s="1"/>
  <c r="G87"/>
  <c r="H87" s="1"/>
  <c r="E87"/>
  <c r="F87" s="1"/>
  <c r="I83"/>
  <c r="J83" s="1"/>
  <c r="G83"/>
  <c r="H83" s="1"/>
  <c r="J82"/>
  <c r="I82"/>
  <c r="G82"/>
  <c r="H82" s="1"/>
  <c r="E82"/>
  <c r="I81"/>
  <c r="J81" s="1"/>
  <c r="G81"/>
  <c r="H81" s="1"/>
  <c r="E81"/>
  <c r="F81" s="1"/>
  <c r="I77"/>
  <c r="J77" s="1"/>
  <c r="H77"/>
  <c r="G77"/>
  <c r="I76"/>
  <c r="J76" s="1"/>
  <c r="G76"/>
  <c r="H76" s="1"/>
  <c r="E76"/>
  <c r="J75"/>
  <c r="I75"/>
  <c r="G75"/>
  <c r="E75"/>
  <c r="F75" s="1"/>
  <c r="J71"/>
  <c r="I71"/>
  <c r="G71"/>
  <c r="H71" s="1"/>
  <c r="E71"/>
  <c r="I70"/>
  <c r="J70" s="1"/>
  <c r="G70"/>
  <c r="H70" s="1"/>
  <c r="E70"/>
  <c r="F70" s="1"/>
  <c r="J69"/>
  <c r="I69"/>
  <c r="H69"/>
  <c r="H72" s="1"/>
  <c r="G69"/>
  <c r="E69"/>
  <c r="F69" s="1"/>
  <c r="I64"/>
  <c r="J64" s="1"/>
  <c r="G64"/>
  <c r="H64" s="1"/>
  <c r="F64"/>
  <c r="E64"/>
  <c r="I63"/>
  <c r="J63" s="1"/>
  <c r="G63"/>
  <c r="H63" s="1"/>
  <c r="F63"/>
  <c r="E63"/>
  <c r="K62"/>
  <c r="I62"/>
  <c r="J62" s="1"/>
  <c r="G62"/>
  <c r="H62" s="1"/>
  <c r="I61"/>
  <c r="J61" s="1"/>
  <c r="L61" s="1"/>
  <c r="G61"/>
  <c r="H61" s="1"/>
  <c r="E61"/>
  <c r="F61" s="1"/>
  <c r="I56"/>
  <c r="J56" s="1"/>
  <c r="G56"/>
  <c r="H56" s="1"/>
  <c r="E56"/>
  <c r="F56" s="1"/>
  <c r="J55"/>
  <c r="I55"/>
  <c r="H55"/>
  <c r="G55"/>
  <c r="E55"/>
  <c r="I54"/>
  <c r="J54" s="1"/>
  <c r="G54"/>
  <c r="H54" s="1"/>
  <c r="E54"/>
  <c r="I53"/>
  <c r="J53" s="1"/>
  <c r="H53"/>
  <c r="G53"/>
  <c r="F53"/>
  <c r="E53"/>
  <c r="K53" s="1"/>
  <c r="I48"/>
  <c r="G48"/>
  <c r="H48" s="1"/>
  <c r="E48"/>
  <c r="F48" s="1"/>
  <c r="J47"/>
  <c r="I47"/>
  <c r="G47"/>
  <c r="E47"/>
  <c r="F47" s="1"/>
  <c r="I46"/>
  <c r="J46" s="1"/>
  <c r="G46"/>
  <c r="H46" s="1"/>
  <c r="F46"/>
  <c r="E46"/>
  <c r="K45"/>
  <c r="I45"/>
  <c r="J45" s="1"/>
  <c r="H45"/>
  <c r="G45"/>
  <c r="E45"/>
  <c r="F45" s="1"/>
  <c r="I40"/>
  <c r="J40" s="1"/>
  <c r="G40"/>
  <c r="H40" s="1"/>
  <c r="E40"/>
  <c r="I39"/>
  <c r="J39" s="1"/>
  <c r="H39"/>
  <c r="L39" s="1"/>
  <c r="G39"/>
  <c r="F39"/>
  <c r="E39"/>
  <c r="I38"/>
  <c r="J38" s="1"/>
  <c r="G38"/>
  <c r="H38" s="1"/>
  <c r="E38"/>
  <c r="F38" s="1"/>
  <c r="L38" s="1"/>
  <c r="J37"/>
  <c r="I37"/>
  <c r="H37"/>
  <c r="G37"/>
  <c r="E37"/>
  <c r="F37" s="1"/>
  <c r="J33"/>
  <c r="H33"/>
  <c r="J32"/>
  <c r="I32"/>
  <c r="G32"/>
  <c r="H32" s="1"/>
  <c r="E32"/>
  <c r="J31"/>
  <c r="I31"/>
  <c r="G31"/>
  <c r="H31" s="1"/>
  <c r="E31"/>
  <c r="I30"/>
  <c r="J30" s="1"/>
  <c r="G30"/>
  <c r="H30" s="1"/>
  <c r="E30"/>
  <c r="J26"/>
  <c r="H26"/>
  <c r="I25"/>
  <c r="H25"/>
  <c r="E26" s="1"/>
  <c r="F26" s="1"/>
  <c r="L26" s="1"/>
  <c r="G25"/>
  <c r="F25"/>
  <c r="E25"/>
  <c r="J24"/>
  <c r="I24"/>
  <c r="G24"/>
  <c r="E24"/>
  <c r="F24" s="1"/>
  <c r="J23"/>
  <c r="I23"/>
  <c r="G23"/>
  <c r="H23" s="1"/>
  <c r="J19"/>
  <c r="H19"/>
  <c r="I18"/>
  <c r="J18" s="1"/>
  <c r="J20" s="1"/>
  <c r="G5" i="37" s="1"/>
  <c r="I49" i="38" s="1"/>
  <c r="J49" s="1"/>
  <c r="G18"/>
  <c r="H18" s="1"/>
  <c r="E19" s="1"/>
  <c r="F18"/>
  <c r="E18"/>
  <c r="K17"/>
  <c r="I17"/>
  <c r="J17" s="1"/>
  <c r="H17"/>
  <c r="G17"/>
  <c r="E17"/>
  <c r="F17" s="1"/>
  <c r="L17" s="1"/>
  <c r="J16"/>
  <c r="I16"/>
  <c r="G16"/>
  <c r="H16" s="1"/>
  <c r="H20" s="1"/>
  <c r="F5" i="37" s="1"/>
  <c r="E16" i="38"/>
  <c r="F16" s="1"/>
  <c r="J12"/>
  <c r="H12"/>
  <c r="J11"/>
  <c r="I11"/>
  <c r="G11"/>
  <c r="E11"/>
  <c r="F11" s="1"/>
  <c r="I10"/>
  <c r="J10" s="1"/>
  <c r="G10"/>
  <c r="H10" s="1"/>
  <c r="E10"/>
  <c r="F10" s="1"/>
  <c r="L10" s="1"/>
  <c r="I9"/>
  <c r="J9" s="1"/>
  <c r="G9"/>
  <c r="H9" s="1"/>
  <c r="E9"/>
  <c r="I8"/>
  <c r="J8" s="1"/>
  <c r="G8"/>
  <c r="H8" s="1"/>
  <c r="E8"/>
  <c r="I7"/>
  <c r="J7" s="1"/>
  <c r="G7"/>
  <c r="H7" s="1"/>
  <c r="F7"/>
  <c r="E7"/>
  <c r="I6"/>
  <c r="G6"/>
  <c r="H6" s="1"/>
  <c r="E6"/>
  <c r="F6" s="1"/>
  <c r="I5"/>
  <c r="J5" s="1"/>
  <c r="G5"/>
  <c r="E5"/>
  <c r="F5" s="1"/>
  <c r="F78" i="37"/>
  <c r="F74"/>
  <c r="G304" i="38" s="1"/>
  <c r="H304" s="1"/>
  <c r="G72" i="37"/>
  <c r="I274" i="38" s="1"/>
  <c r="J274" s="1"/>
  <c r="G68" i="37"/>
  <c r="F68"/>
  <c r="G50"/>
  <c r="F42"/>
  <c r="G41"/>
  <c r="F34"/>
  <c r="G284" i="38" s="1"/>
  <c r="H284" s="1"/>
  <c r="F12" i="37"/>
  <c r="F307" i="38" l="1"/>
  <c r="L307" s="1"/>
  <c r="K307"/>
  <c r="L56"/>
  <c r="J129"/>
  <c r="G20" i="37" s="1"/>
  <c r="J190" i="38"/>
  <c r="G27" i="37" s="1"/>
  <c r="F263" i="38"/>
  <c r="K263"/>
  <c r="K522"/>
  <c r="F522"/>
  <c r="K71"/>
  <c r="F71"/>
  <c r="F72" s="1"/>
  <c r="E12" i="37" s="1"/>
  <c r="H84" i="38"/>
  <c r="F14" i="37" s="1"/>
  <c r="F256" i="38"/>
  <c r="K256"/>
  <c r="F510"/>
  <c r="E68" i="37" s="1"/>
  <c r="K530" i="38"/>
  <c r="F530"/>
  <c r="L530" s="1"/>
  <c r="K48"/>
  <c r="J48"/>
  <c r="H331"/>
  <c r="F43" i="37" s="1"/>
  <c r="J500" i="38"/>
  <c r="G66" i="37" s="1"/>
  <c r="I95" i="38" s="1"/>
  <c r="J95" s="1"/>
  <c r="J97" s="1"/>
  <c r="G16" i="37" s="1"/>
  <c r="F55" i="38"/>
  <c r="K55"/>
  <c r="K204"/>
  <c r="F204"/>
  <c r="L204" s="1"/>
  <c r="F249"/>
  <c r="K249"/>
  <c r="L378"/>
  <c r="J485"/>
  <c r="G64" i="37" s="1"/>
  <c r="H47" i="38"/>
  <c r="L47" s="1"/>
  <c r="K47"/>
  <c r="E488"/>
  <c r="F488" s="1"/>
  <c r="E521"/>
  <c r="E149"/>
  <c r="E77"/>
  <c r="E83"/>
  <c r="F83" s="1"/>
  <c r="F366"/>
  <c r="K366"/>
  <c r="E125"/>
  <c r="E481"/>
  <c r="E107"/>
  <c r="E134"/>
  <c r="E195"/>
  <c r="E116"/>
  <c r="F116" s="1"/>
  <c r="E213"/>
  <c r="F213" s="1"/>
  <c r="E225"/>
  <c r="F30"/>
  <c r="K30"/>
  <c r="H34"/>
  <c r="F7" i="37" s="1"/>
  <c r="E33" i="38"/>
  <c r="K33" s="1"/>
  <c r="H111"/>
  <c r="F18" i="37" s="1"/>
  <c r="K489" i="38"/>
  <c r="F489"/>
  <c r="K558"/>
  <c r="F558"/>
  <c r="E23"/>
  <c r="F23" s="1"/>
  <c r="L23" s="1"/>
  <c r="J111"/>
  <c r="G18" i="37" s="1"/>
  <c r="K265" i="38"/>
  <c r="F265"/>
  <c r="L265" s="1"/>
  <c r="E472"/>
  <c r="F472" s="1"/>
  <c r="L472" s="1"/>
  <c r="K39"/>
  <c r="L46"/>
  <c r="K82"/>
  <c r="K142"/>
  <c r="K212"/>
  <c r="K222"/>
  <c r="J237"/>
  <c r="G32" i="37" s="1"/>
  <c r="K266" i="38"/>
  <c r="E278"/>
  <c r="K285"/>
  <c r="K327"/>
  <c r="K342"/>
  <c r="L361"/>
  <c r="K369"/>
  <c r="K388"/>
  <c r="K389"/>
  <c r="K407"/>
  <c r="L414"/>
  <c r="K415"/>
  <c r="E421"/>
  <c r="K453"/>
  <c r="K460"/>
  <c r="K465"/>
  <c r="K482"/>
  <c r="L491"/>
  <c r="L496"/>
  <c r="K529"/>
  <c r="K573"/>
  <c r="K31"/>
  <c r="L53"/>
  <c r="L108"/>
  <c r="H138"/>
  <c r="F21" i="37" s="1"/>
  <c r="E137" i="38"/>
  <c r="L142"/>
  <c r="K159"/>
  <c r="L193"/>
  <c r="L215"/>
  <c r="L223"/>
  <c r="L229"/>
  <c r="K243"/>
  <c r="K282"/>
  <c r="E298"/>
  <c r="J327"/>
  <c r="L327" s="1"/>
  <c r="L343"/>
  <c r="L345"/>
  <c r="K350"/>
  <c r="L377"/>
  <c r="F388"/>
  <c r="J415"/>
  <c r="K451"/>
  <c r="H453"/>
  <c r="E456" s="1"/>
  <c r="L461"/>
  <c r="K463"/>
  <c r="F465"/>
  <c r="L465" s="1"/>
  <c r="F482"/>
  <c r="L482" s="1"/>
  <c r="K524"/>
  <c r="F529"/>
  <c r="F531" s="1"/>
  <c r="E71" i="37" s="1"/>
  <c r="E264" i="38" s="1"/>
  <c r="E540"/>
  <c r="L560"/>
  <c r="F573"/>
  <c r="K580"/>
  <c r="F31"/>
  <c r="L31" s="1"/>
  <c r="K37"/>
  <c r="K69"/>
  <c r="K144"/>
  <c r="L159"/>
  <c r="K166"/>
  <c r="L173"/>
  <c r="J208"/>
  <c r="G29" i="37" s="1"/>
  <c r="K241" i="38"/>
  <c r="J251"/>
  <c r="G34" i="37" s="1"/>
  <c r="K277" i="38"/>
  <c r="K384"/>
  <c r="H391"/>
  <c r="F51" i="37" s="1"/>
  <c r="H403" i="38"/>
  <c r="F53" i="37" s="1"/>
  <c r="K420" i="38"/>
  <c r="K470"/>
  <c r="K498"/>
  <c r="H505"/>
  <c r="F67" i="37" s="1"/>
  <c r="G96" i="38" s="1"/>
  <c r="H96" s="1"/>
  <c r="J505"/>
  <c r="G67" i="37" s="1"/>
  <c r="E514" i="38"/>
  <c r="K534"/>
  <c r="E556"/>
  <c r="K567"/>
  <c r="K575"/>
  <c r="L580"/>
  <c r="F110"/>
  <c r="L110" s="1"/>
  <c r="J138"/>
  <c r="G21" i="37" s="1"/>
  <c r="K141" i="38"/>
  <c r="L151"/>
  <c r="K161"/>
  <c r="J199"/>
  <c r="G28" i="37" s="1"/>
  <c r="E315" i="38"/>
  <c r="J323"/>
  <c r="G42" i="37" s="1"/>
  <c r="L384" i="38"/>
  <c r="J391"/>
  <c r="G51" i="37" s="1"/>
  <c r="K454" i="38"/>
  <c r="H531"/>
  <c r="F71" i="37" s="1"/>
  <c r="G264" i="38" s="1"/>
  <c r="H264" s="1"/>
  <c r="J546"/>
  <c r="G74" i="37" s="1"/>
  <c r="I304" i="38" s="1"/>
  <c r="J304" s="1"/>
  <c r="J309" s="1"/>
  <c r="G40" i="37" s="1"/>
  <c r="K562" i="38"/>
  <c r="K572"/>
  <c r="K11"/>
  <c r="K88"/>
  <c r="F115"/>
  <c r="F118"/>
  <c r="L118" s="1"/>
  <c r="F123"/>
  <c r="L123" s="1"/>
  <c r="F126"/>
  <c r="L126" s="1"/>
  <c r="K133"/>
  <c r="K136"/>
  <c r="F141"/>
  <c r="F161"/>
  <c r="K168"/>
  <c r="H184"/>
  <c r="F26" i="37" s="1"/>
  <c r="K188" i="38"/>
  <c r="K226"/>
  <c r="L228"/>
  <c r="L242"/>
  <c r="L257"/>
  <c r="L286"/>
  <c r="K345"/>
  <c r="L369"/>
  <c r="L389"/>
  <c r="J401"/>
  <c r="L407"/>
  <c r="K450"/>
  <c r="F454"/>
  <c r="L454" s="1"/>
  <c r="K479"/>
  <c r="L483"/>
  <c r="F490"/>
  <c r="L490" s="1"/>
  <c r="F495"/>
  <c r="L495" s="1"/>
  <c r="F516"/>
  <c r="L523"/>
  <c r="J531"/>
  <c r="G71" i="37" s="1"/>
  <c r="I264" i="38" s="1"/>
  <c r="J264" s="1"/>
  <c r="H536"/>
  <c r="F72" i="37" s="1"/>
  <c r="G274" i="38" s="1"/>
  <c r="H274" s="1"/>
  <c r="K545"/>
  <c r="K559"/>
  <c r="F562"/>
  <c r="L562" s="1"/>
  <c r="F572"/>
  <c r="L572" s="1"/>
  <c r="H11"/>
  <c r="E12" s="1"/>
  <c r="L70"/>
  <c r="K106"/>
  <c r="K117"/>
  <c r="E128"/>
  <c r="K128" s="1"/>
  <c r="F133"/>
  <c r="L133" s="1"/>
  <c r="F136"/>
  <c r="J153"/>
  <c r="G23" i="37" s="1"/>
  <c r="J184" i="38"/>
  <c r="G26" i="37" s="1"/>
  <c r="H190" i="38"/>
  <c r="F27" i="37" s="1"/>
  <c r="L196" i="38"/>
  <c r="E207"/>
  <c r="F226"/>
  <c r="L226" s="1"/>
  <c r="E268"/>
  <c r="L282"/>
  <c r="K314"/>
  <c r="K343"/>
  <c r="K377"/>
  <c r="L462"/>
  <c r="E475"/>
  <c r="F475" s="1"/>
  <c r="L475" s="1"/>
  <c r="F479"/>
  <c r="L479" s="1"/>
  <c r="K497"/>
  <c r="K503"/>
  <c r="K513"/>
  <c r="F545"/>
  <c r="L545" s="1"/>
  <c r="F559"/>
  <c r="L559" s="1"/>
  <c r="L574"/>
  <c r="F106"/>
  <c r="L106" s="1"/>
  <c r="F117"/>
  <c r="L117" s="1"/>
  <c r="L160"/>
  <c r="L180"/>
  <c r="K203"/>
  <c r="K234"/>
  <c r="K337"/>
  <c r="H347"/>
  <c r="F45" i="37" s="1"/>
  <c r="K464" i="38"/>
  <c r="J492"/>
  <c r="G65" i="37" s="1"/>
  <c r="I41" i="38" s="1"/>
  <c r="J41" s="1"/>
  <c r="L497"/>
  <c r="J526"/>
  <c r="G70" i="37" s="1"/>
  <c r="I172" i="38" s="1"/>
  <c r="J172" s="1"/>
  <c r="L571"/>
  <c r="E576"/>
  <c r="G49"/>
  <c r="H49" s="1"/>
  <c r="K7"/>
  <c r="L16"/>
  <c r="L37"/>
  <c r="G170"/>
  <c r="H170" s="1"/>
  <c r="G158"/>
  <c r="H158" s="1"/>
  <c r="H163" s="1"/>
  <c r="F24" i="37" s="1"/>
  <c r="G570" i="38"/>
  <c r="H570" s="1"/>
  <c r="G557"/>
  <c r="H557" s="1"/>
  <c r="H78" i="37"/>
  <c r="F19" i="38"/>
  <c r="K19"/>
  <c r="J50"/>
  <c r="G9" i="37" s="1"/>
  <c r="F54" i="38"/>
  <c r="L54" s="1"/>
  <c r="K54"/>
  <c r="H75"/>
  <c r="H78" s="1"/>
  <c r="F13" i="37" s="1"/>
  <c r="K75" i="38"/>
  <c r="L7"/>
  <c r="K26"/>
  <c r="F33"/>
  <c r="L33" s="1"/>
  <c r="K9"/>
  <c r="F9"/>
  <c r="L9" s="1"/>
  <c r="K24"/>
  <c r="H24"/>
  <c r="H27" s="1"/>
  <c r="F6" i="37" s="1"/>
  <c r="F32" i="38"/>
  <c r="L32" s="1"/>
  <c r="K32"/>
  <c r="K5"/>
  <c r="H5"/>
  <c r="H13" s="1"/>
  <c r="F4" i="37" s="1"/>
  <c r="F8" i="38"/>
  <c r="L8" s="1"/>
  <c r="K8"/>
  <c r="K16"/>
  <c r="L18"/>
  <c r="F27"/>
  <c r="J25"/>
  <c r="J27" s="1"/>
  <c r="G6" i="37" s="1"/>
  <c r="K25" i="38"/>
  <c r="F40"/>
  <c r="L40" s="1"/>
  <c r="K40"/>
  <c r="L63"/>
  <c r="I436"/>
  <c r="J436" s="1"/>
  <c r="I441"/>
  <c r="J441" s="1"/>
  <c r="I446"/>
  <c r="J446" s="1"/>
  <c r="I431"/>
  <c r="J431" s="1"/>
  <c r="I426"/>
  <c r="J426" s="1"/>
  <c r="I101"/>
  <c r="J101" s="1"/>
  <c r="I96"/>
  <c r="J96" s="1"/>
  <c r="J6"/>
  <c r="L6" s="1"/>
  <c r="K6"/>
  <c r="F34"/>
  <c r="L30"/>
  <c r="I158"/>
  <c r="J158" s="1"/>
  <c r="J163" s="1"/>
  <c r="G24" i="37" s="1"/>
  <c r="I170" i="38"/>
  <c r="J170" s="1"/>
  <c r="E557"/>
  <c r="E570"/>
  <c r="K10"/>
  <c r="L11"/>
  <c r="H50"/>
  <c r="F9" i="37" s="1"/>
  <c r="L64" i="38"/>
  <c r="F76"/>
  <c r="L76" s="1"/>
  <c r="K76"/>
  <c r="K81"/>
  <c r="F82"/>
  <c r="L82" s="1"/>
  <c r="L87"/>
  <c r="L115"/>
  <c r="E119"/>
  <c r="L127"/>
  <c r="J42"/>
  <c r="G8" i="37" s="1"/>
  <c r="L75" i="38"/>
  <c r="L81"/>
  <c r="L114"/>
  <c r="L150"/>
  <c r="K152"/>
  <c r="F152"/>
  <c r="L152" s="1"/>
  <c r="H129"/>
  <c r="F20" i="37" s="1"/>
  <c r="F162" i="38"/>
  <c r="L162" s="1"/>
  <c r="K162"/>
  <c r="K18"/>
  <c r="K46"/>
  <c r="J72"/>
  <c r="G12" i="37" s="1"/>
  <c r="K83" i="38"/>
  <c r="K89"/>
  <c r="L5"/>
  <c r="J34"/>
  <c r="G7" i="37" s="1"/>
  <c r="K38" i="38"/>
  <c r="L45"/>
  <c r="K61"/>
  <c r="K64"/>
  <c r="J78"/>
  <c r="G13" i="37" s="1"/>
  <c r="J84" i="38"/>
  <c r="G14" i="37" s="1"/>
  <c r="K87" i="38"/>
  <c r="L89"/>
  <c r="J120"/>
  <c r="G19" i="37" s="1"/>
  <c r="K137" i="38"/>
  <c r="F137"/>
  <c r="L137" s="1"/>
  <c r="F145"/>
  <c r="L145" s="1"/>
  <c r="H153"/>
  <c r="F23" i="37" s="1"/>
  <c r="F218" i="38"/>
  <c r="L218" s="1"/>
  <c r="K218"/>
  <c r="L71"/>
  <c r="L83"/>
  <c r="F128"/>
  <c r="L128" s="1"/>
  <c r="H146"/>
  <c r="F22" i="37" s="1"/>
  <c r="E170" i="38"/>
  <c r="E158"/>
  <c r="K264"/>
  <c r="F264"/>
  <c r="I557"/>
  <c r="J557" s="1"/>
  <c r="I570"/>
  <c r="J570" s="1"/>
  <c r="L55"/>
  <c r="K56"/>
  <c r="L69"/>
  <c r="K70"/>
  <c r="L116"/>
  <c r="L132"/>
  <c r="L143"/>
  <c r="L144"/>
  <c r="L156"/>
  <c r="E157"/>
  <c r="L161"/>
  <c r="L169"/>
  <c r="H208"/>
  <c r="F29" i="37" s="1"/>
  <c r="F251" i="38"/>
  <c r="L250"/>
  <c r="J299"/>
  <c r="G39" i="37" s="1"/>
  <c r="F183" i="38"/>
  <c r="L183" s="1"/>
  <c r="K183"/>
  <c r="K207"/>
  <c r="F207"/>
  <c r="L207" s="1"/>
  <c r="K315"/>
  <c r="F315"/>
  <c r="L315" s="1"/>
  <c r="H269"/>
  <c r="F36" i="37" s="1"/>
  <c r="H279" i="38"/>
  <c r="F37" i="37" s="1"/>
  <c r="F283" i="38"/>
  <c r="L283" s="1"/>
  <c r="K283"/>
  <c r="H309"/>
  <c r="F40" i="37" s="1"/>
  <c r="G431" i="38"/>
  <c r="H431" s="1"/>
  <c r="G436"/>
  <c r="H436" s="1"/>
  <c r="G446"/>
  <c r="H446" s="1"/>
  <c r="G426"/>
  <c r="H426" s="1"/>
  <c r="G441"/>
  <c r="H441" s="1"/>
  <c r="G101"/>
  <c r="H101" s="1"/>
  <c r="H68" i="37"/>
  <c r="H71"/>
  <c r="L48" i="38"/>
  <c r="L62"/>
  <c r="K63"/>
  <c r="L105"/>
  <c r="H120"/>
  <c r="F19" i="37" s="1"/>
  <c r="L124" i="38"/>
  <c r="F190"/>
  <c r="L189"/>
  <c r="F245"/>
  <c r="L245" s="1"/>
  <c r="K245"/>
  <c r="K268"/>
  <c r="F268"/>
  <c r="L268" s="1"/>
  <c r="K298"/>
  <c r="F298"/>
  <c r="L298" s="1"/>
  <c r="F230"/>
  <c r="L230" s="1"/>
  <c r="K230"/>
  <c r="F236"/>
  <c r="L236" s="1"/>
  <c r="K236"/>
  <c r="J246"/>
  <c r="G33" i="37" s="1"/>
  <c r="J269" i="38"/>
  <c r="G36" i="37" s="1"/>
  <c r="F278" i="38"/>
  <c r="L278" s="1"/>
  <c r="K278"/>
  <c r="L136"/>
  <c r="J146"/>
  <c r="G22" i="37" s="1"/>
  <c r="J231" i="38"/>
  <c r="G31" i="37" s="1"/>
  <c r="H299" i="38"/>
  <c r="F39" i="37" s="1"/>
  <c r="K179" i="38"/>
  <c r="L182"/>
  <c r="L187"/>
  <c r="L194"/>
  <c r="K198"/>
  <c r="K205"/>
  <c r="K211"/>
  <c r="K227"/>
  <c r="L255"/>
  <c r="L262"/>
  <c r="L266"/>
  <c r="L296"/>
  <c r="L319"/>
  <c r="E322"/>
  <c r="K329"/>
  <c r="K359"/>
  <c r="J359"/>
  <c r="F370"/>
  <c r="L370" s="1"/>
  <c r="K370"/>
  <c r="L382"/>
  <c r="F385"/>
  <c r="F421"/>
  <c r="L421" s="1"/>
  <c r="K421"/>
  <c r="L141"/>
  <c r="L166"/>
  <c r="L213"/>
  <c r="H231"/>
  <c r="F31" i="37" s="1"/>
  <c r="L235" i="38"/>
  <c r="L240"/>
  <c r="E293"/>
  <c r="L292"/>
  <c r="E346"/>
  <c r="F351"/>
  <c r="L351" s="1"/>
  <c r="K351"/>
  <c r="E167"/>
  <c r="L168"/>
  <c r="H174"/>
  <c r="L174" s="1"/>
  <c r="L179"/>
  <c r="K189"/>
  <c r="H199"/>
  <c r="F28" i="37" s="1"/>
  <c r="K196" i="38"/>
  <c r="K197"/>
  <c r="K202"/>
  <c r="L205"/>
  <c r="L211"/>
  <c r="F212"/>
  <c r="L212" s="1"/>
  <c r="H214"/>
  <c r="H219" s="1"/>
  <c r="F30" i="37" s="1"/>
  <c r="J216" i="38"/>
  <c r="J219" s="1"/>
  <c r="G30" i="37" s="1"/>
  <c r="K217" i="38"/>
  <c r="K223"/>
  <c r="K224"/>
  <c r="L227"/>
  <c r="F234"/>
  <c r="H241"/>
  <c r="H246" s="1"/>
  <c r="F33" i="37" s="1"/>
  <c r="J243" i="38"/>
  <c r="L243" s="1"/>
  <c r="K244"/>
  <c r="F246"/>
  <c r="K250"/>
  <c r="K257"/>
  <c r="J275"/>
  <c r="J279" s="1"/>
  <c r="G37" i="37" s="1"/>
  <c r="L312" i="38"/>
  <c r="K321"/>
  <c r="K326"/>
  <c r="K335"/>
  <c r="J335"/>
  <c r="L335" s="1"/>
  <c r="L342"/>
  <c r="H358"/>
  <c r="H363" s="1"/>
  <c r="F47" i="37" s="1"/>
  <c r="K358" i="38"/>
  <c r="F362"/>
  <c r="L362" s="1"/>
  <c r="K362"/>
  <c r="H176"/>
  <c r="F25" i="37" s="1"/>
  <c r="F184" i="38"/>
  <c r="L203"/>
  <c r="K215"/>
  <c r="H237"/>
  <c r="F32" i="37" s="1"/>
  <c r="K242" i="38"/>
  <c r="L287"/>
  <c r="L305"/>
  <c r="E308"/>
  <c r="L313"/>
  <c r="H353"/>
  <c r="E354" s="1"/>
  <c r="K353"/>
  <c r="F379"/>
  <c r="L374"/>
  <c r="K105"/>
  <c r="K108"/>
  <c r="K116"/>
  <c r="K124"/>
  <c r="K127"/>
  <c r="K132"/>
  <c r="K135"/>
  <c r="K143"/>
  <c r="K151"/>
  <c r="K156"/>
  <c r="K160"/>
  <c r="K173"/>
  <c r="K181"/>
  <c r="K182"/>
  <c r="K187"/>
  <c r="K193"/>
  <c r="K194"/>
  <c r="L197"/>
  <c r="L202"/>
  <c r="L217"/>
  <c r="L224"/>
  <c r="K229"/>
  <c r="L244"/>
  <c r="K254"/>
  <c r="K255"/>
  <c r="K262"/>
  <c r="K272"/>
  <c r="K276"/>
  <c r="H289"/>
  <c r="F38" i="37" s="1"/>
  <c r="E330" i="38"/>
  <c r="J334"/>
  <c r="J339" s="1"/>
  <c r="G44" i="37" s="1"/>
  <c r="K334" i="38"/>
  <c r="K180"/>
  <c r="L188"/>
  <c r="K206"/>
  <c r="F208"/>
  <c r="K213"/>
  <c r="L216"/>
  <c r="L222"/>
  <c r="K228"/>
  <c r="K235"/>
  <c r="K240"/>
  <c r="L249"/>
  <c r="L256"/>
  <c r="L263"/>
  <c r="K267"/>
  <c r="L275"/>
  <c r="E288"/>
  <c r="K292"/>
  <c r="K297"/>
  <c r="H316"/>
  <c r="F41" i="37" s="1"/>
  <c r="L326" i="38"/>
  <c r="E338"/>
  <c r="F371"/>
  <c r="L366"/>
  <c r="F267"/>
  <c r="L267" s="1"/>
  <c r="F272"/>
  <c r="F276"/>
  <c r="L276" s="1"/>
  <c r="F285"/>
  <c r="L285" s="1"/>
  <c r="F297"/>
  <c r="L297" s="1"/>
  <c r="F302"/>
  <c r="F306"/>
  <c r="L306" s="1"/>
  <c r="F314"/>
  <c r="L314" s="1"/>
  <c r="F321"/>
  <c r="L321" s="1"/>
  <c r="F329"/>
  <c r="L329" s="1"/>
  <c r="F337"/>
  <c r="L337" s="1"/>
  <c r="J347"/>
  <c r="G45" i="37" s="1"/>
  <c r="K361" i="38"/>
  <c r="J371"/>
  <c r="G48" i="37" s="1"/>
  <c r="K378" i="38"/>
  <c r="J402"/>
  <c r="L402" s="1"/>
  <c r="K402"/>
  <c r="H422"/>
  <c r="F55" i="37" s="1"/>
  <c r="L419" i="38"/>
  <c r="L451"/>
  <c r="F406"/>
  <c r="K406"/>
  <c r="L450"/>
  <c r="L474"/>
  <c r="F505"/>
  <c r="L503"/>
  <c r="J363"/>
  <c r="G47" i="37" s="1"/>
  <c r="J375" i="38"/>
  <c r="J379" s="1"/>
  <c r="G49" i="37" s="1"/>
  <c r="J416" i="38"/>
  <c r="J422" s="1"/>
  <c r="G55" i="37" s="1"/>
  <c r="K416" i="38"/>
  <c r="K452"/>
  <c r="J452"/>
  <c r="J457" s="1"/>
  <c r="G61" i="37" s="1"/>
  <c r="F476" i="38"/>
  <c r="L470"/>
  <c r="K305"/>
  <c r="K313"/>
  <c r="H350"/>
  <c r="L350" s="1"/>
  <c r="L367"/>
  <c r="K368"/>
  <c r="L383"/>
  <c r="L390"/>
  <c r="L394"/>
  <c r="F397"/>
  <c r="F413"/>
  <c r="L413" s="1"/>
  <c r="K413"/>
  <c r="K320"/>
  <c r="K328"/>
  <c r="K336"/>
  <c r="K344"/>
  <c r="J355"/>
  <c r="G46" i="37" s="1"/>
  <c r="K360" i="38"/>
  <c r="H371"/>
  <c r="F48" i="37" s="1"/>
  <c r="L368" i="38"/>
  <c r="K376"/>
  <c r="F391"/>
  <c r="L417"/>
  <c r="L420"/>
  <c r="L320"/>
  <c r="L328"/>
  <c r="L336"/>
  <c r="L359"/>
  <c r="H379"/>
  <c r="F49" i="37" s="1"/>
  <c r="L376" i="38"/>
  <c r="J395"/>
  <c r="L395" s="1"/>
  <c r="K395"/>
  <c r="F403"/>
  <c r="L400"/>
  <c r="F412"/>
  <c r="K412"/>
  <c r="L416"/>
  <c r="K419"/>
  <c r="F344"/>
  <c r="L344" s="1"/>
  <c r="F352"/>
  <c r="L352" s="1"/>
  <c r="F360"/>
  <c r="L360" s="1"/>
  <c r="L388"/>
  <c r="H397"/>
  <c r="F52" i="37" s="1"/>
  <c r="L418" i="38"/>
  <c r="K455"/>
  <c r="L463"/>
  <c r="H476"/>
  <c r="F63" i="37" s="1"/>
  <c r="K480" i="38"/>
  <c r="L508"/>
  <c r="L509"/>
  <c r="L513"/>
  <c r="L455"/>
  <c r="L480"/>
  <c r="K483"/>
  <c r="K488"/>
  <c r="L488"/>
  <c r="F492"/>
  <c r="K383"/>
  <c r="K390"/>
  <c r="K394"/>
  <c r="K461"/>
  <c r="H464"/>
  <c r="H467" s="1"/>
  <c r="F62" i="37" s="1"/>
  <c r="J471" i="38"/>
  <c r="J476" s="1"/>
  <c r="G63" i="37" s="1"/>
  <c r="K475" i="38"/>
  <c r="H485"/>
  <c r="F64" i="37" s="1"/>
  <c r="L510" i="38"/>
  <c r="J518"/>
  <c r="G69" i="37" s="1"/>
  <c r="I171" i="38" s="1"/>
  <c r="J171" s="1"/>
  <c r="J176" s="1"/>
  <c r="G25" i="37" s="1"/>
  <c r="F517" i="38"/>
  <c r="L517" s="1"/>
  <c r="K396"/>
  <c r="L401"/>
  <c r="L415"/>
  <c r="K417"/>
  <c r="L460"/>
  <c r="K462"/>
  <c r="K472"/>
  <c r="H492"/>
  <c r="F65" i="37" s="1"/>
  <c r="G41" i="38" s="1"/>
  <c r="H41" s="1"/>
  <c r="H42" s="1"/>
  <c r="F8" i="37" s="1"/>
  <c r="L524" i="38"/>
  <c r="L554"/>
  <c r="K418"/>
  <c r="K473"/>
  <c r="K474"/>
  <c r="K491"/>
  <c r="L504"/>
  <c r="K509"/>
  <c r="L515"/>
  <c r="L516"/>
  <c r="L531"/>
  <c r="E484"/>
  <c r="L489"/>
  <c r="H500"/>
  <c r="F66" i="37" s="1"/>
  <c r="E499" i="38"/>
  <c r="L522"/>
  <c r="F525"/>
  <c r="L525" s="1"/>
  <c r="K525"/>
  <c r="L539"/>
  <c r="H564"/>
  <c r="F76" i="37" s="1"/>
  <c r="G549" i="38" s="1"/>
  <c r="H549" s="1"/>
  <c r="H551" s="1"/>
  <c r="F75" i="37" s="1"/>
  <c r="G408" i="38" s="1"/>
  <c r="H408" s="1"/>
  <c r="H409" s="1"/>
  <c r="F54" i="37" s="1"/>
  <c r="L558" i="38"/>
  <c r="E563"/>
  <c r="J577"/>
  <c r="G77" i="37" s="1"/>
  <c r="I550" i="38" s="1"/>
  <c r="J550" s="1"/>
  <c r="L573"/>
  <c r="J564"/>
  <c r="G76" i="37" s="1"/>
  <c r="I549" i="38" s="1"/>
  <c r="J549" s="1"/>
  <c r="F568"/>
  <c r="L568" s="1"/>
  <c r="K568"/>
  <c r="L534"/>
  <c r="L567"/>
  <c r="F569"/>
  <c r="L569" s="1"/>
  <c r="K569"/>
  <c r="H577"/>
  <c r="F77" i="37" s="1"/>
  <c r="G550" i="38" s="1"/>
  <c r="H550" s="1"/>
  <c r="F576"/>
  <c r="L576" s="1"/>
  <c r="K576"/>
  <c r="L575"/>
  <c r="L581"/>
  <c r="F536"/>
  <c r="E555"/>
  <c r="L529"/>
  <c r="L544"/>
  <c r="K496"/>
  <c r="K504"/>
  <c r="K508"/>
  <c r="K515"/>
  <c r="K523"/>
  <c r="K535"/>
  <c r="K539"/>
  <c r="K554"/>
  <c r="K560"/>
  <c r="K571"/>
  <c r="K574"/>
  <c r="L375" l="1"/>
  <c r="L358"/>
  <c r="F146"/>
  <c r="K540"/>
  <c r="F540"/>
  <c r="K134"/>
  <c r="F134"/>
  <c r="K149"/>
  <c r="F149"/>
  <c r="L471"/>
  <c r="F363"/>
  <c r="E47" i="37" s="1"/>
  <c r="I100" i="38"/>
  <c r="J100" s="1"/>
  <c r="J102" s="1"/>
  <c r="G17" i="37" s="1"/>
  <c r="F514" i="38"/>
  <c r="L514" s="1"/>
  <c r="K514"/>
  <c r="K107"/>
  <c r="F107"/>
  <c r="K521"/>
  <c r="F521"/>
  <c r="K77"/>
  <c r="F77"/>
  <c r="L77" s="1"/>
  <c r="L452"/>
  <c r="I445"/>
  <c r="J445" s="1"/>
  <c r="J447" s="1"/>
  <c r="G60" i="37" s="1"/>
  <c r="J331" i="38"/>
  <c r="G43" i="37" s="1"/>
  <c r="K481" i="38"/>
  <c r="F481"/>
  <c r="L481" s="1"/>
  <c r="H457"/>
  <c r="F61" i="37" s="1"/>
  <c r="L453" i="38"/>
  <c r="I430"/>
  <c r="J430" s="1"/>
  <c r="J432" s="1"/>
  <c r="G57" i="37" s="1"/>
  <c r="I284" i="38"/>
  <c r="J284" s="1"/>
  <c r="J289" s="1"/>
  <c r="G38" i="37" s="1"/>
  <c r="K125" i="38"/>
  <c r="F125"/>
  <c r="L125" s="1"/>
  <c r="F546"/>
  <c r="I425"/>
  <c r="J425" s="1"/>
  <c r="J427" s="1"/>
  <c r="G56" i="37" s="1"/>
  <c r="G65" i="38"/>
  <c r="H65" s="1"/>
  <c r="H66" s="1"/>
  <c r="F11" i="37" s="1"/>
  <c r="F225" i="38"/>
  <c r="L225" s="1"/>
  <c r="K225"/>
  <c r="I258"/>
  <c r="J258" s="1"/>
  <c r="J259" s="1"/>
  <c r="G35" i="37" s="1"/>
  <c r="F195" i="38"/>
  <c r="K195"/>
  <c r="I440"/>
  <c r="J440" s="1"/>
  <c r="J442" s="1"/>
  <c r="G59" i="37" s="1"/>
  <c r="L24" i="38"/>
  <c r="K556"/>
  <c r="F556"/>
  <c r="L556" s="1"/>
  <c r="I435"/>
  <c r="J435" s="1"/>
  <c r="J437" s="1"/>
  <c r="G58" i="37" s="1"/>
  <c r="F78" i="38"/>
  <c r="E13" i="37" s="1"/>
  <c r="K23" i="38"/>
  <c r="K12"/>
  <c r="F12"/>
  <c r="L12" s="1"/>
  <c r="G91"/>
  <c r="H91" s="1"/>
  <c r="I90"/>
  <c r="J90" s="1"/>
  <c r="J92" s="1"/>
  <c r="G15" i="37" s="1"/>
  <c r="I57" i="38"/>
  <c r="J57" s="1"/>
  <c r="J58" s="1"/>
  <c r="G10" i="37" s="1"/>
  <c r="F354" i="38"/>
  <c r="L354" s="1"/>
  <c r="K354"/>
  <c r="L536"/>
  <c r="E72" i="37"/>
  <c r="L412" i="38"/>
  <c r="F422"/>
  <c r="E52" i="37"/>
  <c r="H355" i="38"/>
  <c r="F46" i="37" s="1"/>
  <c r="L476" i="38"/>
  <c r="E63" i="37"/>
  <c r="L505" i="38"/>
  <c r="E67" i="37"/>
  <c r="L406" i="38"/>
  <c r="F231"/>
  <c r="F355"/>
  <c r="L379"/>
  <c r="E49" i="37"/>
  <c r="F219" i="38"/>
  <c r="K322"/>
  <c r="F322"/>
  <c r="L322" s="1"/>
  <c r="K157"/>
  <c r="F157"/>
  <c r="F158"/>
  <c r="L158" s="1"/>
  <c r="K158"/>
  <c r="L27"/>
  <c r="E6" i="37"/>
  <c r="H12"/>
  <c r="J551" i="38"/>
  <c r="G75" i="37" s="1"/>
  <c r="I408" i="38" s="1"/>
  <c r="J408" s="1"/>
  <c r="J409" s="1"/>
  <c r="G54" i="37" s="1"/>
  <c r="E466" i="38"/>
  <c r="J403"/>
  <c r="G53" i="37" s="1"/>
  <c r="J397" i="38"/>
  <c r="G52" i="37" s="1"/>
  <c r="L302" i="38"/>
  <c r="E303"/>
  <c r="F346"/>
  <c r="L346" s="1"/>
  <c r="K346"/>
  <c r="L241"/>
  <c r="F170"/>
  <c r="L170" s="1"/>
  <c r="K170"/>
  <c r="G258"/>
  <c r="H258" s="1"/>
  <c r="H259" s="1"/>
  <c r="F35" i="37" s="1"/>
  <c r="L146" i="38"/>
  <c r="E22" i="37"/>
  <c r="F129" i="38"/>
  <c r="F119"/>
  <c r="K119"/>
  <c r="G57"/>
  <c r="H57" s="1"/>
  <c r="H58" s="1"/>
  <c r="F10" i="37" s="1"/>
  <c r="L19" i="38"/>
  <c r="F20"/>
  <c r="L72"/>
  <c r="J13"/>
  <c r="G4" i="37" s="1"/>
  <c r="F499" i="38"/>
  <c r="K499"/>
  <c r="L464"/>
  <c r="E53" i="37"/>
  <c r="L391" i="38"/>
  <c r="E51" i="37"/>
  <c r="L371" i="38"/>
  <c r="E48" i="37"/>
  <c r="L184" i="38"/>
  <c r="E26" i="37"/>
  <c r="L353" i="38"/>
  <c r="L334"/>
  <c r="F237"/>
  <c r="L234"/>
  <c r="L251"/>
  <c r="E34" i="37"/>
  <c r="F84" i="38"/>
  <c r="F570"/>
  <c r="L570" s="1"/>
  <c r="K570"/>
  <c r="G430"/>
  <c r="H430" s="1"/>
  <c r="H432" s="1"/>
  <c r="F57" i="37" s="1"/>
  <c r="G435" i="38"/>
  <c r="H435" s="1"/>
  <c r="H437" s="1"/>
  <c r="F58" i="37" s="1"/>
  <c r="G445" i="38"/>
  <c r="H445" s="1"/>
  <c r="H447" s="1"/>
  <c r="F60" i="37" s="1"/>
  <c r="G425" i="38"/>
  <c r="H425" s="1"/>
  <c r="H427" s="1"/>
  <c r="F56" i="37" s="1"/>
  <c r="G440" i="38"/>
  <c r="H440" s="1"/>
  <c r="H442" s="1"/>
  <c r="F59" i="37" s="1"/>
  <c r="G100" i="38"/>
  <c r="H100" s="1"/>
  <c r="H102" s="1"/>
  <c r="F17" i="37" s="1"/>
  <c r="G95" i="38"/>
  <c r="H95" s="1"/>
  <c r="H97" s="1"/>
  <c r="F16" i="37" s="1"/>
  <c r="K338" i="38"/>
  <c r="F338"/>
  <c r="L338" s="1"/>
  <c r="F288"/>
  <c r="L288" s="1"/>
  <c r="K288"/>
  <c r="K330"/>
  <c r="F330"/>
  <c r="F167"/>
  <c r="K167"/>
  <c r="L385"/>
  <c r="E50" i="37"/>
  <c r="L214" i="38"/>
  <c r="E175"/>
  <c r="L78"/>
  <c r="I65"/>
  <c r="J65" s="1"/>
  <c r="J66" s="1"/>
  <c r="G11" i="37" s="1"/>
  <c r="F557" i="38"/>
  <c r="L557" s="1"/>
  <c r="K557"/>
  <c r="L34"/>
  <c r="E7" i="37"/>
  <c r="F13" i="38"/>
  <c r="L492"/>
  <c r="E65" i="37"/>
  <c r="F518" i="38"/>
  <c r="F308"/>
  <c r="L308" s="1"/>
  <c r="K308"/>
  <c r="F347"/>
  <c r="L246"/>
  <c r="E33" i="37"/>
  <c r="F293" i="38"/>
  <c r="K293"/>
  <c r="L190"/>
  <c r="E27" i="37"/>
  <c r="F316" i="38"/>
  <c r="L264"/>
  <c r="F269"/>
  <c r="F555"/>
  <c r="K555"/>
  <c r="F563"/>
  <c r="L563" s="1"/>
  <c r="K563"/>
  <c r="K484"/>
  <c r="F484"/>
  <c r="K456"/>
  <c r="F456"/>
  <c r="L272"/>
  <c r="E273"/>
  <c r="L208"/>
  <c r="E29" i="37"/>
  <c r="L25" i="38"/>
  <c r="L363" l="1"/>
  <c r="L195"/>
  <c r="F199"/>
  <c r="G90"/>
  <c r="H90" s="1"/>
  <c r="L540"/>
  <c r="F541"/>
  <c r="H92"/>
  <c r="F15" i="37" s="1"/>
  <c r="F339" i="38"/>
  <c r="E74" i="37"/>
  <c r="L546" i="38"/>
  <c r="L149"/>
  <c r="F153"/>
  <c r="F323"/>
  <c r="E42" i="37" s="1"/>
  <c r="L107" i="38"/>
  <c r="F111"/>
  <c r="L521"/>
  <c r="F526"/>
  <c r="L134"/>
  <c r="F138"/>
  <c r="H26" i="37"/>
  <c r="H22"/>
  <c r="H33"/>
  <c r="E4"/>
  <c r="L13" i="38"/>
  <c r="H50" i="37"/>
  <c r="L330" i="38"/>
  <c r="F331"/>
  <c r="L323"/>
  <c r="L84"/>
  <c r="E14" i="37"/>
  <c r="L403" i="38"/>
  <c r="E5" i="37"/>
  <c r="L20" i="38"/>
  <c r="K303"/>
  <c r="F303"/>
  <c r="E57"/>
  <c r="H6" i="37"/>
  <c r="H49"/>
  <c r="E446" i="38"/>
  <c r="E426"/>
  <c r="E431"/>
  <c r="E441"/>
  <c r="E436"/>
  <c r="E101"/>
  <c r="E96"/>
  <c r="H67" i="37"/>
  <c r="L397" i="38"/>
  <c r="L456"/>
  <c r="F457"/>
  <c r="L269"/>
  <c r="E36" i="37"/>
  <c r="H47"/>
  <c r="E65" i="38"/>
  <c r="H7" i="37"/>
  <c r="H48"/>
  <c r="F577" i="38"/>
  <c r="L422"/>
  <c r="E55" i="37"/>
  <c r="L339" i="38"/>
  <c r="E44" i="37"/>
  <c r="L219" i="38"/>
  <c r="E30" i="37"/>
  <c r="H52"/>
  <c r="H29"/>
  <c r="L555" i="38"/>
  <c r="F564"/>
  <c r="H13" i="37"/>
  <c r="L237" i="38"/>
  <c r="E32" i="37"/>
  <c r="L355" i="38"/>
  <c r="E46" i="37"/>
  <c r="H63"/>
  <c r="K273" i="38"/>
  <c r="F273"/>
  <c r="H53" i="37"/>
  <c r="F466" i="38"/>
  <c r="K466"/>
  <c r="L347"/>
  <c r="E45" i="37"/>
  <c r="L484" i="38"/>
  <c r="F485"/>
  <c r="L316"/>
  <c r="E41" i="37"/>
  <c r="L293" i="38"/>
  <c r="L518"/>
  <c r="E69" i="37"/>
  <c r="L167" i="38"/>
  <c r="H51" i="37"/>
  <c r="L499" i="38"/>
  <c r="F500"/>
  <c r="L119"/>
  <c r="F120"/>
  <c r="L157"/>
  <c r="F163"/>
  <c r="L231"/>
  <c r="E31" i="37"/>
  <c r="E274" i="38"/>
  <c r="H72" i="37"/>
  <c r="E284" i="38"/>
  <c r="H34" i="37"/>
  <c r="H27"/>
  <c r="H65"/>
  <c r="E41" i="38"/>
  <c r="K175"/>
  <c r="F175"/>
  <c r="L175" s="1"/>
  <c r="L129"/>
  <c r="E20" i="37"/>
  <c r="L541" i="38" l="1"/>
  <c r="E73" i="37"/>
  <c r="E23"/>
  <c r="L153" i="38"/>
  <c r="E21" i="37"/>
  <c r="L138" i="38"/>
  <c r="E28" i="37"/>
  <c r="L199" i="38"/>
  <c r="E70" i="37"/>
  <c r="L526" i="38"/>
  <c r="E304"/>
  <c r="H74" i="37"/>
  <c r="E18"/>
  <c r="L111" i="38"/>
  <c r="L120"/>
  <c r="E19" i="37"/>
  <c r="L163" i="38"/>
  <c r="E24" i="37"/>
  <c r="H45"/>
  <c r="L273" i="38"/>
  <c r="H44" i="37"/>
  <c r="F426" i="38"/>
  <c r="L426" s="1"/>
  <c r="K426"/>
  <c r="L331"/>
  <c r="E43" i="37"/>
  <c r="H32"/>
  <c r="H36"/>
  <c r="K96" i="38"/>
  <c r="F96"/>
  <c r="L96" s="1"/>
  <c r="K446"/>
  <c r="F446"/>
  <c r="L446" s="1"/>
  <c r="F101"/>
  <c r="L101" s="1"/>
  <c r="K101"/>
  <c r="K57"/>
  <c r="F57"/>
  <c r="H14" i="37"/>
  <c r="H55"/>
  <c r="L303" i="38"/>
  <c r="L577"/>
  <c r="E77" i="37"/>
  <c r="K274" i="38"/>
  <c r="F274"/>
  <c r="L274" s="1"/>
  <c r="L466"/>
  <c r="F467"/>
  <c r="L457"/>
  <c r="E61" i="37"/>
  <c r="F436" i="38"/>
  <c r="L436" s="1"/>
  <c r="K436"/>
  <c r="H20" i="37"/>
  <c r="H31"/>
  <c r="L500" i="38"/>
  <c r="E66" i="37"/>
  <c r="E171" i="38"/>
  <c r="H69" i="37"/>
  <c r="L485" i="38"/>
  <c r="E64" i="37"/>
  <c r="H46"/>
  <c r="L564" i="38"/>
  <c r="E76" i="37"/>
  <c r="H30"/>
  <c r="F65" i="38"/>
  <c r="K65"/>
  <c r="F441"/>
  <c r="L441" s="1"/>
  <c r="K441"/>
  <c r="E49"/>
  <c r="H5" i="37"/>
  <c r="H42"/>
  <c r="F431" i="38"/>
  <c r="L431" s="1"/>
  <c r="K431"/>
  <c r="H4" i="37"/>
  <c r="H41"/>
  <c r="F41" i="38"/>
  <c r="K41"/>
  <c r="F284"/>
  <c r="K284"/>
  <c r="H28" i="37" l="1"/>
  <c r="H21"/>
  <c r="H18"/>
  <c r="K304" i="38"/>
  <c r="F304"/>
  <c r="F13" i="17"/>
  <c r="E258" i="38"/>
  <c r="H23" i="37"/>
  <c r="E172" i="38"/>
  <c r="H70" i="37"/>
  <c r="H73"/>
  <c r="E294" i="38"/>
  <c r="F10" i="17"/>
  <c r="F279" i="38"/>
  <c r="H24" i="37"/>
  <c r="L57" i="38"/>
  <c r="F58"/>
  <c r="L284"/>
  <c r="F289"/>
  <c r="H64" i="37"/>
  <c r="E90" i="38"/>
  <c r="H61" i="37"/>
  <c r="L65" i="38"/>
  <c r="F66"/>
  <c r="L279"/>
  <c r="E37" i="37"/>
  <c r="L467" i="38"/>
  <c r="E62" i="37"/>
  <c r="K49" i="38"/>
  <c r="F49"/>
  <c r="L41"/>
  <c r="F42"/>
  <c r="F171"/>
  <c r="K171"/>
  <c r="E549"/>
  <c r="H76" i="37"/>
  <c r="E445" i="38"/>
  <c r="E425"/>
  <c r="E430"/>
  <c r="E435"/>
  <c r="E440"/>
  <c r="E95"/>
  <c r="E100"/>
  <c r="H66" i="37"/>
  <c r="H19"/>
  <c r="E550" i="38"/>
  <c r="H77" i="37"/>
  <c r="H43"/>
  <c r="K294" i="38" l="1"/>
  <c r="F294"/>
  <c r="F258"/>
  <c r="K258"/>
  <c r="L304"/>
  <c r="F309"/>
  <c r="F172"/>
  <c r="L172" s="1"/>
  <c r="K172"/>
  <c r="K95"/>
  <c r="F95"/>
  <c r="K100"/>
  <c r="F100"/>
  <c r="F445"/>
  <c r="K445"/>
  <c r="L58"/>
  <c r="E10" i="37"/>
  <c r="L49" i="38"/>
  <c r="F50"/>
  <c r="L289"/>
  <c r="E38" i="37"/>
  <c r="K440" i="38"/>
  <c r="F440"/>
  <c r="K435"/>
  <c r="F435"/>
  <c r="E8" i="37"/>
  <c r="L42" i="38"/>
  <c r="E91"/>
  <c r="H62" i="37"/>
  <c r="L66" i="38"/>
  <c r="E11" i="37"/>
  <c r="F90" i="38"/>
  <c r="K90"/>
  <c r="F430"/>
  <c r="K430"/>
  <c r="L171"/>
  <c r="F176"/>
  <c r="F549"/>
  <c r="K549"/>
  <c r="F550"/>
  <c r="L550" s="1"/>
  <c r="K550"/>
  <c r="F425"/>
  <c r="K425"/>
  <c r="H37" i="37"/>
  <c r="L258" i="38" l="1"/>
  <c r="F259"/>
  <c r="L309"/>
  <c r="E40" i="37"/>
  <c r="F299" i="38"/>
  <c r="L294"/>
  <c r="K91"/>
  <c r="F91"/>
  <c r="L91" s="1"/>
  <c r="L90"/>
  <c r="H11" i="37"/>
  <c r="L430" i="38"/>
  <c r="F432"/>
  <c r="L445"/>
  <c r="F447"/>
  <c r="L176"/>
  <c r="E25" i="37"/>
  <c r="H8"/>
  <c r="L50" i="38"/>
  <c r="E9" i="37"/>
  <c r="F427" i="38"/>
  <c r="L425"/>
  <c r="L549"/>
  <c r="F551"/>
  <c r="F437"/>
  <c r="L435"/>
  <c r="F442"/>
  <c r="L440"/>
  <c r="H38" i="37"/>
  <c r="H10"/>
  <c r="F97" i="38"/>
  <c r="L95"/>
  <c r="F102"/>
  <c r="L100"/>
  <c r="L299" l="1"/>
  <c r="E39" i="37"/>
  <c r="H40"/>
  <c r="L259" i="38"/>
  <c r="E35" i="37"/>
  <c r="L97" i="38"/>
  <c r="E16" i="37"/>
  <c r="L102" i="38"/>
  <c r="E17" i="37"/>
  <c r="L437" i="38"/>
  <c r="E58" i="37"/>
  <c r="L551" i="38"/>
  <c r="E75" i="37"/>
  <c r="H25"/>
  <c r="L432" i="38"/>
  <c r="E57" i="37"/>
  <c r="L442" i="38"/>
  <c r="E59" i="37"/>
  <c r="L427" i="38"/>
  <c r="E56" i="37"/>
  <c r="H9"/>
  <c r="L447" i="38"/>
  <c r="E60" i="37"/>
  <c r="F92" i="38"/>
  <c r="H35" i="37" l="1"/>
  <c r="H39"/>
  <c r="E408" i="38"/>
  <c r="H75" i="37"/>
  <c r="L92" i="38"/>
  <c r="E15" i="37"/>
  <c r="H56"/>
  <c r="H57"/>
  <c r="H60"/>
  <c r="H17"/>
  <c r="H59"/>
  <c r="H58"/>
  <c r="H16"/>
  <c r="F408" i="38" l="1"/>
  <c r="K408"/>
  <c r="H15" i="37"/>
  <c r="L408" i="38" l="1"/>
  <c r="F409"/>
  <c r="L409" l="1"/>
  <c r="E54" i="37"/>
  <c r="H54" l="1"/>
  <c r="F11" i="17" l="1"/>
  <c r="F12" s="1"/>
  <c r="F17"/>
  <c r="F19" s="1"/>
  <c r="F20"/>
  <c r="F18"/>
  <c r="F6" l="1"/>
  <c r="F16"/>
  <c r="F15"/>
  <c r="R10" l="1"/>
  <c r="R9"/>
  <c r="R8"/>
  <c r="R7"/>
  <c r="I64" i="8" l="1"/>
  <c r="O64" s="1"/>
  <c r="AA64" s="1"/>
  <c r="G64"/>
  <c r="I63"/>
  <c r="H63" s="1"/>
  <c r="G63"/>
  <c r="I62"/>
  <c r="O62" s="1"/>
  <c r="AA62" s="1"/>
  <c r="G62"/>
  <c r="I61"/>
  <c r="O61" s="1"/>
  <c r="AA61" s="1"/>
  <c r="G61"/>
  <c r="I60"/>
  <c r="H60" s="1"/>
  <c r="G60"/>
  <c r="I59"/>
  <c r="O59" s="1"/>
  <c r="AA59" s="1"/>
  <c r="G59"/>
  <c r="I58"/>
  <c r="O58" s="1"/>
  <c r="AA58" s="1"/>
  <c r="G58"/>
  <c r="I57"/>
  <c r="O57" s="1"/>
  <c r="AA57" s="1"/>
  <c r="G57"/>
  <c r="I29"/>
  <c r="O29" s="1"/>
  <c r="AA29" s="1"/>
  <c r="G29"/>
  <c r="I28"/>
  <c r="O28" s="1"/>
  <c r="AA28" s="1"/>
  <c r="G28"/>
  <c r="I27"/>
  <c r="O27" s="1"/>
  <c r="AA27" s="1"/>
  <c r="G27"/>
  <c r="I26"/>
  <c r="O26" s="1"/>
  <c r="AA26" s="1"/>
  <c r="G26"/>
  <c r="I25"/>
  <c r="O25" s="1"/>
  <c r="AA25" s="1"/>
  <c r="G25"/>
  <c r="I24"/>
  <c r="O24" s="1"/>
  <c r="AA24" s="1"/>
  <c r="G24"/>
  <c r="I23"/>
  <c r="O23" s="1"/>
  <c r="AA23" s="1"/>
  <c r="G23"/>
  <c r="I22"/>
  <c r="O22" s="1"/>
  <c r="AA22" s="1"/>
  <c r="G22"/>
  <c r="I21"/>
  <c r="O21" s="1"/>
  <c r="AA21" s="1"/>
  <c r="G21"/>
  <c r="I20"/>
  <c r="G20"/>
  <c r="I19"/>
  <c r="O19" s="1"/>
  <c r="AA19" s="1"/>
  <c r="G19"/>
  <c r="I18"/>
  <c r="O18" s="1"/>
  <c r="AA18" s="1"/>
  <c r="G18"/>
  <c r="I17"/>
  <c r="O17" s="1"/>
  <c r="AA17" s="1"/>
  <c r="G17"/>
  <c r="I16"/>
  <c r="O16" s="1"/>
  <c r="AA16" s="1"/>
  <c r="G16"/>
  <c r="I15"/>
  <c r="O15" s="1"/>
  <c r="AA15" s="1"/>
  <c r="G15"/>
  <c r="I14"/>
  <c r="O14" s="1"/>
  <c r="AA14" s="1"/>
  <c r="G14"/>
  <c r="I13"/>
  <c r="O13" s="1"/>
  <c r="AA13" s="1"/>
  <c r="G13"/>
  <c r="I12"/>
  <c r="O12" s="1"/>
  <c r="AA12" s="1"/>
  <c r="G12"/>
  <c r="I11"/>
  <c r="O11" s="1"/>
  <c r="AA11" s="1"/>
  <c r="G11"/>
  <c r="I10"/>
  <c r="O10" s="1"/>
  <c r="AA10" s="1"/>
  <c r="G10"/>
  <c r="I9"/>
  <c r="O9" s="1"/>
  <c r="AA9" s="1"/>
  <c r="G9"/>
  <c r="I8"/>
  <c r="G8"/>
  <c r="I7"/>
  <c r="O7" s="1"/>
  <c r="AA7" s="1"/>
  <c r="G7"/>
  <c r="I6"/>
  <c r="G6"/>
  <c r="I5"/>
  <c r="O5" s="1"/>
  <c r="AA5" s="1"/>
  <c r="G5"/>
  <c r="J65"/>
  <c r="H65"/>
  <c r="J30"/>
  <c r="H30"/>
  <c r="Q5"/>
  <c r="O6"/>
  <c r="AA6" s="1"/>
  <c r="Q6"/>
  <c r="Q7"/>
  <c r="O8"/>
  <c r="AA8" s="1"/>
  <c r="Q8"/>
  <c r="Q9"/>
  <c r="Q10"/>
  <c r="Q11"/>
  <c r="Q12"/>
  <c r="Q13"/>
  <c r="Q14"/>
  <c r="Q15"/>
  <c r="Q16"/>
  <c r="Q17"/>
  <c r="Q18"/>
  <c r="Q19"/>
  <c r="O20"/>
  <c r="AA20" s="1"/>
  <c r="Q20"/>
  <c r="Q21"/>
  <c r="Q22"/>
  <c r="Q23"/>
  <c r="Q24"/>
  <c r="Q25"/>
  <c r="Q26"/>
  <c r="Q27"/>
  <c r="Q28"/>
  <c r="Q29"/>
  <c r="Q30"/>
  <c r="Q57"/>
  <c r="Q58"/>
  <c r="Q59"/>
  <c r="O60"/>
  <c r="AA60" s="1"/>
  <c r="Q60"/>
  <c r="Q61"/>
  <c r="Q62"/>
  <c r="Q63"/>
  <c r="Q64"/>
  <c r="Q65"/>
  <c r="K5" i="9"/>
  <c r="L5" s="1"/>
  <c r="M5"/>
  <c r="N5" s="1"/>
  <c r="K6"/>
  <c r="L6" s="1"/>
  <c r="M6"/>
  <c r="N6"/>
  <c r="K7"/>
  <c r="L7" s="1"/>
  <c r="M7"/>
  <c r="N7" s="1"/>
  <c r="K8"/>
  <c r="L8" s="1"/>
  <c r="M8"/>
  <c r="N8"/>
  <c r="K9"/>
  <c r="L9" s="1"/>
  <c r="M9"/>
  <c r="N9" s="1"/>
  <c r="H10"/>
  <c r="M10"/>
  <c r="I11"/>
  <c r="L11"/>
  <c r="N11"/>
  <c r="O11"/>
  <c r="O12"/>
  <c r="K15"/>
  <c r="L15" s="1"/>
  <c r="M15"/>
  <c r="N15" s="1"/>
  <c r="K16"/>
  <c r="L16"/>
  <c r="M16"/>
  <c r="N16" s="1"/>
  <c r="K17"/>
  <c r="L17" s="1"/>
  <c r="M17"/>
  <c r="N17" s="1"/>
  <c r="K18"/>
  <c r="L18"/>
  <c r="M18"/>
  <c r="N18" s="1"/>
  <c r="K19"/>
  <c r="L19" s="1"/>
  <c r="M19"/>
  <c r="N19" s="1"/>
  <c r="H20"/>
  <c r="M20"/>
  <c r="I21"/>
  <c r="L21"/>
  <c r="N21"/>
  <c r="O21"/>
  <c r="O22"/>
  <c r="K25"/>
  <c r="L25" s="1"/>
  <c r="M25"/>
  <c r="N25" s="1"/>
  <c r="K26"/>
  <c r="L26" s="1"/>
  <c r="M26"/>
  <c r="N26" s="1"/>
  <c r="K27"/>
  <c r="L27" s="1"/>
  <c r="M27"/>
  <c r="N27" s="1"/>
  <c r="K28"/>
  <c r="L28" s="1"/>
  <c r="M28"/>
  <c r="N28" s="1"/>
  <c r="K29"/>
  <c r="L29" s="1"/>
  <c r="M29"/>
  <c r="N29" s="1"/>
  <c r="H30"/>
  <c r="M30"/>
  <c r="I31"/>
  <c r="L31"/>
  <c r="N31"/>
  <c r="O31"/>
  <c r="O32"/>
  <c r="K35"/>
  <c r="L35" s="1"/>
  <c r="M35"/>
  <c r="N35" s="1"/>
  <c r="K36"/>
  <c r="L36" s="1"/>
  <c r="M36"/>
  <c r="N36" s="1"/>
  <c r="K37"/>
  <c r="L37"/>
  <c r="M37"/>
  <c r="N37" s="1"/>
  <c r="K38"/>
  <c r="L38" s="1"/>
  <c r="M38"/>
  <c r="N38" s="1"/>
  <c r="K39"/>
  <c r="L39"/>
  <c r="M39"/>
  <c r="N39" s="1"/>
  <c r="H40"/>
  <c r="M40"/>
  <c r="I41"/>
  <c r="L41"/>
  <c r="N41"/>
  <c r="O41"/>
  <c r="O42"/>
  <c r="K45"/>
  <c r="L45" s="1"/>
  <c r="M45"/>
  <c r="N45" s="1"/>
  <c r="K46"/>
  <c r="L46" s="1"/>
  <c r="M46"/>
  <c r="N46" s="1"/>
  <c r="K47"/>
  <c r="L47" s="1"/>
  <c r="M47"/>
  <c r="N47" s="1"/>
  <c r="K48"/>
  <c r="L48" s="1"/>
  <c r="M48"/>
  <c r="N48" s="1"/>
  <c r="K49"/>
  <c r="L49" s="1"/>
  <c r="M49"/>
  <c r="N49" s="1"/>
  <c r="K50"/>
  <c r="L50" s="1"/>
  <c r="M50"/>
  <c r="I51"/>
  <c r="L51"/>
  <c r="N51"/>
  <c r="O51"/>
  <c r="H52"/>
  <c r="M52"/>
  <c r="I53"/>
  <c r="L53"/>
  <c r="N53"/>
  <c r="O53"/>
  <c r="O54"/>
  <c r="H5" i="15"/>
  <c r="O5"/>
  <c r="AA5" s="1"/>
  <c r="Q5"/>
  <c r="H6"/>
  <c r="Q6"/>
  <c r="H8"/>
  <c r="O8"/>
  <c r="AA8" s="1"/>
  <c r="Q8"/>
  <c r="H9"/>
  <c r="Q9"/>
  <c r="H11"/>
  <c r="O11"/>
  <c r="AA11" s="1"/>
  <c r="Q11"/>
  <c r="H12"/>
  <c r="Q12"/>
  <c r="H14"/>
  <c r="O14"/>
  <c r="AA14" s="1"/>
  <c r="Q14"/>
  <c r="H15"/>
  <c r="Q15"/>
  <c r="H17"/>
  <c r="O17"/>
  <c r="AA17" s="1"/>
  <c r="Q17"/>
  <c r="H18"/>
  <c r="O18"/>
  <c r="AA18" s="1"/>
  <c r="Q18"/>
  <c r="H19"/>
  <c r="O19"/>
  <c r="AA19" s="1"/>
  <c r="Q19"/>
  <c r="H20"/>
  <c r="O20"/>
  <c r="AA20" s="1"/>
  <c r="Q20"/>
  <c r="H21"/>
  <c r="O21"/>
  <c r="AA21" s="1"/>
  <c r="Q21"/>
  <c r="H22"/>
  <c r="Q22"/>
  <c r="I49" i="6"/>
  <c r="K40" i="9" s="1"/>
  <c r="O40" s="1"/>
  <c r="B25" i="5"/>
  <c r="B24"/>
  <c r="B23"/>
  <c r="B22"/>
  <c r="B21"/>
  <c r="O63" i="8" l="1"/>
  <c r="AA63" s="1"/>
  <c r="AA65" s="1"/>
  <c r="H57"/>
  <c r="H62"/>
  <c r="H59"/>
  <c r="H5"/>
  <c r="H11"/>
  <c r="H17"/>
  <c r="H23"/>
  <c r="H6"/>
  <c r="H12"/>
  <c r="H29"/>
  <c r="H9"/>
  <c r="H15"/>
  <c r="H27"/>
  <c r="H8"/>
  <c r="H14"/>
  <c r="H20"/>
  <c r="H24"/>
  <c r="H21"/>
  <c r="H18"/>
  <c r="H26"/>
  <c r="H28"/>
  <c r="H25"/>
  <c r="H22"/>
  <c r="H19"/>
  <c r="H16"/>
  <c r="H13"/>
  <c r="H10"/>
  <c r="H7"/>
  <c r="L49" i="6"/>
  <c r="AA30" i="8"/>
  <c r="I30"/>
  <c r="O30" s="1"/>
  <c r="H61"/>
  <c r="H64"/>
  <c r="H58"/>
  <c r="AA22" i="15"/>
  <c r="I22"/>
  <c r="O22" s="1"/>
  <c r="I12"/>
  <c r="O12" s="1"/>
  <c r="AA12"/>
  <c r="I15"/>
  <c r="O15" s="1"/>
  <c r="AA15"/>
  <c r="AA9"/>
  <c r="I9"/>
  <c r="O9" s="1"/>
  <c r="I6"/>
  <c r="O6" s="1"/>
  <c r="AA6"/>
  <c r="K10" i="9"/>
  <c r="O10" s="1"/>
  <c r="K20"/>
  <c r="O20" s="1"/>
  <c r="K52"/>
  <c r="O52" s="1"/>
  <c r="N50"/>
  <c r="K30"/>
  <c r="O30" s="1"/>
  <c r="AE3" i="10"/>
  <c r="AD3"/>
  <c r="D13" i="5"/>
  <c r="F3"/>
  <c r="D25"/>
  <c r="D24"/>
  <c r="D23"/>
  <c r="D22"/>
  <c r="D21"/>
  <c r="D12"/>
  <c r="D11"/>
  <c r="P21" i="9"/>
  <c r="P23"/>
  <c r="P24"/>
  <c r="P31"/>
  <c r="P33"/>
  <c r="P34"/>
  <c r="P4"/>
  <c r="I65" i="8" l="1"/>
  <c r="O65" s="1"/>
  <c r="G12" i="15"/>
  <c r="G30" i="9" s="1"/>
  <c r="G30" i="8"/>
  <c r="H6" i="6"/>
  <c r="H9"/>
  <c r="H12"/>
  <c r="H15"/>
  <c r="H18"/>
  <c r="H21"/>
  <c r="H24"/>
  <c r="H27"/>
  <c r="H30"/>
  <c r="H33"/>
  <c r="H36"/>
  <c r="H39"/>
  <c r="H42"/>
  <c r="H45"/>
  <c r="H46"/>
  <c r="H4"/>
  <c r="H19"/>
  <c r="H25"/>
  <c r="H40"/>
  <c r="H16"/>
  <c r="H31"/>
  <c r="H10"/>
  <c r="H34"/>
  <c r="H47"/>
  <c r="H7"/>
  <c r="H37"/>
  <c r="H5"/>
  <c r="H8"/>
  <c r="H11"/>
  <c r="H14"/>
  <c r="H17"/>
  <c r="H20"/>
  <c r="H23"/>
  <c r="H26"/>
  <c r="H29"/>
  <c r="H32"/>
  <c r="H35"/>
  <c r="H38"/>
  <c r="H41"/>
  <c r="H44"/>
  <c r="H48"/>
  <c r="H22"/>
  <c r="H43"/>
  <c r="H13"/>
  <c r="H28"/>
  <c r="G15" i="15"/>
  <c r="G40" i="9" s="1"/>
  <c r="G6" i="15"/>
  <c r="G10" i="9" s="1"/>
  <c r="I30"/>
  <c r="L30"/>
  <c r="L32" s="1"/>
  <c r="K6" i="12" s="1"/>
  <c r="L6" s="1"/>
  <c r="AE34" i="10" s="1"/>
  <c r="N30" i="9"/>
  <c r="N32" s="1"/>
  <c r="M6" i="12" s="1"/>
  <c r="N6" s="1"/>
  <c r="G9" i="15"/>
  <c r="G20" i="9" s="1"/>
  <c r="G22" i="15"/>
  <c r="G52" i="9" s="1"/>
  <c r="P13"/>
  <c r="P55"/>
  <c r="P51"/>
  <c r="P43"/>
  <c r="P44"/>
  <c r="P53"/>
  <c r="P41"/>
  <c r="P14"/>
  <c r="P11"/>
  <c r="G65" i="8" l="1"/>
  <c r="G67" i="10" s="1"/>
  <c r="G40"/>
  <c r="L13" i="6"/>
  <c r="L20"/>
  <c r="L16"/>
  <c r="L9"/>
  <c r="L35"/>
  <c r="L40"/>
  <c r="H9" i="9"/>
  <c r="L48" i="6"/>
  <c r="H39" i="9"/>
  <c r="H29"/>
  <c r="H19"/>
  <c r="L29" i="6"/>
  <c r="L11"/>
  <c r="L34"/>
  <c r="L19"/>
  <c r="H45" i="9"/>
  <c r="L36" i="6"/>
  <c r="L18"/>
  <c r="L44"/>
  <c r="H26" i="9"/>
  <c r="H36"/>
  <c r="L26" i="6"/>
  <c r="H6" i="9"/>
  <c r="H16"/>
  <c r="L8" i="6"/>
  <c r="L10"/>
  <c r="L4"/>
  <c r="L33"/>
  <c r="L15"/>
  <c r="H50" i="9"/>
  <c r="L28" i="6"/>
  <c r="H48" i="9"/>
  <c r="L41" i="6"/>
  <c r="H25" i="9"/>
  <c r="L23" i="6"/>
  <c r="L5"/>
  <c r="L31"/>
  <c r="H49" i="9"/>
  <c r="L46" i="6"/>
  <c r="L30"/>
  <c r="L12"/>
  <c r="H47" i="9"/>
  <c r="L38" i="6"/>
  <c r="L37"/>
  <c r="H46" i="9"/>
  <c r="L45" i="6"/>
  <c r="L27"/>
  <c r="L43"/>
  <c r="L17"/>
  <c r="L7"/>
  <c r="L42"/>
  <c r="H35" i="9"/>
  <c r="L24" i="6"/>
  <c r="L6"/>
  <c r="H15" i="9"/>
  <c r="L22" i="6"/>
  <c r="L32"/>
  <c r="L14"/>
  <c r="H38" i="9"/>
  <c r="L47" i="6"/>
  <c r="H28" i="9"/>
  <c r="H8"/>
  <c r="H18"/>
  <c r="H7"/>
  <c r="L25" i="6"/>
  <c r="H37" i="9"/>
  <c r="H17"/>
  <c r="H27"/>
  <c r="L39" i="6"/>
  <c r="H5" i="9"/>
  <c r="L21" i="6"/>
  <c r="L20" i="9"/>
  <c r="L22" s="1"/>
  <c r="K5" i="12" s="1"/>
  <c r="L5" s="1"/>
  <c r="AE33" i="10" s="1"/>
  <c r="N20" i="9"/>
  <c r="N22" s="1"/>
  <c r="M5" i="12" s="1"/>
  <c r="N5" s="1"/>
  <c r="I20" i="9"/>
  <c r="P30"/>
  <c r="I40"/>
  <c r="L40"/>
  <c r="L42" s="1"/>
  <c r="K7" i="12" s="1"/>
  <c r="L7" s="1"/>
  <c r="AE35" i="10" s="1"/>
  <c r="N40" i="9"/>
  <c r="N42" s="1"/>
  <c r="M7" i="12" s="1"/>
  <c r="N7" s="1"/>
  <c r="N52" i="9"/>
  <c r="N54" s="1"/>
  <c r="M8" i="12" s="1"/>
  <c r="N8" s="1"/>
  <c r="I52" i="9"/>
  <c r="L52"/>
  <c r="L54" s="1"/>
  <c r="K8" i="12" s="1"/>
  <c r="L8" s="1"/>
  <c r="AE36" i="10" s="1"/>
  <c r="L10" i="9"/>
  <c r="L12" s="1"/>
  <c r="K4" i="12" s="1"/>
  <c r="L4" s="1"/>
  <c r="N10" i="9"/>
  <c r="N12" s="1"/>
  <c r="M4" i="12" s="1"/>
  <c r="N4" s="1"/>
  <c r="I10" i="9"/>
  <c r="P20" l="1"/>
  <c r="I15"/>
  <c r="P15" s="1"/>
  <c r="O15"/>
  <c r="AC60" i="10"/>
  <c r="I26" i="9"/>
  <c r="P26" s="1"/>
  <c r="O26"/>
  <c r="AC12" i="10"/>
  <c r="AC6"/>
  <c r="AC22"/>
  <c r="AC9"/>
  <c r="O9" i="9"/>
  <c r="I9"/>
  <c r="P9" s="1"/>
  <c r="O27"/>
  <c r="I27"/>
  <c r="P27" s="1"/>
  <c r="O8"/>
  <c r="I8"/>
  <c r="P8" s="1"/>
  <c r="AC57" i="10"/>
  <c r="AC66" s="1"/>
  <c r="O49" i="9"/>
  <c r="I49"/>
  <c r="P49" s="1"/>
  <c r="I25"/>
  <c r="O25"/>
  <c r="I50"/>
  <c r="P50" s="1"/>
  <c r="O50"/>
  <c r="AC5" i="10"/>
  <c r="I6" i="9"/>
  <c r="P6" s="1"/>
  <c r="O6"/>
  <c r="I19"/>
  <c r="P19" s="1"/>
  <c r="O19"/>
  <c r="I17"/>
  <c r="P17" s="1"/>
  <c r="O17"/>
  <c r="O28"/>
  <c r="I28"/>
  <c r="P28" s="1"/>
  <c r="O35"/>
  <c r="I35"/>
  <c r="P35" s="1"/>
  <c r="AC13" i="10"/>
  <c r="I29" i="9"/>
  <c r="P29" s="1"/>
  <c r="O29"/>
  <c r="O37"/>
  <c r="I37"/>
  <c r="P37" s="1"/>
  <c r="I46"/>
  <c r="P46" s="1"/>
  <c r="O46"/>
  <c r="I48"/>
  <c r="P48" s="1"/>
  <c r="O48"/>
  <c r="AC11" i="10"/>
  <c r="O36" i="9"/>
  <c r="I36"/>
  <c r="P36" s="1"/>
  <c r="O39"/>
  <c r="I39"/>
  <c r="P39" s="1"/>
  <c r="I5"/>
  <c r="P5" s="1"/>
  <c r="O5"/>
  <c r="I38"/>
  <c r="P38" s="1"/>
  <c r="O38"/>
  <c r="O45"/>
  <c r="I45"/>
  <c r="P45" s="1"/>
  <c r="I7"/>
  <c r="P7" s="1"/>
  <c r="O7"/>
  <c r="AC10" i="10"/>
  <c r="O18" i="9"/>
  <c r="I18"/>
  <c r="P18" s="1"/>
  <c r="AC15" i="10"/>
  <c r="AC7"/>
  <c r="AC8"/>
  <c r="AC21"/>
  <c r="I47" i="9"/>
  <c r="P47" s="1"/>
  <c r="O47"/>
  <c r="O16"/>
  <c r="I16"/>
  <c r="P16" s="1"/>
  <c r="AC14" i="10"/>
  <c r="P10" i="9"/>
  <c r="P40"/>
  <c r="P52"/>
  <c r="AE32" i="10"/>
  <c r="AE42" l="1"/>
  <c r="AC42" s="1"/>
  <c r="AE40"/>
  <c r="AD42"/>
  <c r="B5" i="16"/>
  <c r="H13" i="17" s="1"/>
  <c r="G13"/>
  <c r="AC39" i="10"/>
  <c r="I12" i="9"/>
  <c r="P12" s="1"/>
  <c r="AB7" i="10"/>
  <c r="I42" i="9"/>
  <c r="H7" i="12" s="1"/>
  <c r="AA13" i="10"/>
  <c r="I54" i="9"/>
  <c r="H8" i="12" s="1"/>
  <c r="AB10" i="10"/>
  <c r="AD69"/>
  <c r="AE67"/>
  <c r="AE69" s="1"/>
  <c r="AC69" s="1"/>
  <c r="AB9"/>
  <c r="AB12"/>
  <c r="I22" i="9"/>
  <c r="H5" i="12" s="1"/>
  <c r="P25" i="9"/>
  <c r="I32"/>
  <c r="AB11" i="10"/>
  <c r="AA14"/>
  <c r="AB8"/>
  <c r="AB5"/>
  <c r="AA57"/>
  <c r="AA65" s="1"/>
  <c r="AB6"/>
  <c r="D2" i="5"/>
  <c r="P54" i="9" l="1"/>
  <c r="H4" i="12"/>
  <c r="O4" s="1"/>
  <c r="H6"/>
  <c r="P32" i="9"/>
  <c r="AA37" i="10"/>
  <c r="P42" i="9"/>
  <c r="P22"/>
  <c r="AB38" i="10"/>
  <c r="O5" i="12"/>
  <c r="I5"/>
  <c r="O7"/>
  <c r="I7"/>
  <c r="O8"/>
  <c r="I8"/>
  <c r="F9" i="17" l="1"/>
  <c r="I4" i="12"/>
  <c r="P4" s="1"/>
  <c r="AD66" i="10"/>
  <c r="O6" i="12"/>
  <c r="I6"/>
  <c r="P8"/>
  <c r="P7"/>
  <c r="P5"/>
  <c r="F22" i="17" l="1"/>
  <c r="F21"/>
  <c r="P6" i="12"/>
  <c r="F26" i="17" l="1"/>
  <c r="F27" s="1"/>
  <c r="F28" s="1"/>
  <c r="F29" s="1"/>
  <c r="F31" s="1"/>
  <c r="B4" i="16"/>
  <c r="H10" i="17" s="1"/>
  <c r="G10"/>
  <c r="C2" i="5"/>
  <c r="F32" i="17" l="1"/>
  <c r="F33" s="1"/>
  <c r="F37" s="1"/>
  <c r="H11"/>
  <c r="H12" s="1"/>
  <c r="H17"/>
  <c r="H19" s="1"/>
  <c r="H18"/>
  <c r="H20"/>
  <c r="G18"/>
  <c r="G11"/>
  <c r="G12" s="1"/>
  <c r="G17"/>
  <c r="G19" s="1"/>
  <c r="G20"/>
  <c r="AD39" i="10"/>
  <c r="H15" i="17" l="1"/>
  <c r="H16"/>
  <c r="G16"/>
  <c r="G15"/>
  <c r="G6" l="1"/>
  <c r="G9" s="1"/>
  <c r="B2" i="5"/>
  <c r="F2" s="1"/>
  <c r="G21" i="17" l="1"/>
  <c r="G26" s="1"/>
  <c r="G27" s="1"/>
  <c r="G22"/>
  <c r="G28" l="1"/>
  <c r="G29" s="1"/>
  <c r="B3" i="16"/>
  <c r="H6" i="17" s="1"/>
  <c r="G31" l="1"/>
  <c r="G32" s="1"/>
  <c r="G33" s="1"/>
  <c r="G37" s="1"/>
  <c r="R19"/>
  <c r="R21"/>
  <c r="R22"/>
  <c r="R18"/>
  <c r="R6"/>
  <c r="T15"/>
  <c r="H9"/>
  <c r="H21" l="1"/>
  <c r="H22"/>
  <c r="V18"/>
  <c r="V19"/>
  <c r="H26" l="1"/>
  <c r="H27" s="1"/>
  <c r="H28" l="1"/>
  <c r="H29" s="1"/>
  <c r="H31" l="1"/>
  <c r="H32" l="1"/>
  <c r="H33" s="1"/>
  <c r="H37" s="1"/>
  <c r="J4" s="1"/>
  <c r="N4" s="1"/>
</calcChain>
</file>

<file path=xl/sharedStrings.xml><?xml version="1.0" encoding="utf-8"?>
<sst xmlns="http://schemas.openxmlformats.org/spreadsheetml/2006/main" count="15398" uniqueCount="2451">
  <si>
    <t>단위</t>
    <phoneticPr fontId="7" type="noConversion"/>
  </si>
  <si>
    <t>수량</t>
    <phoneticPr fontId="7" type="noConversion"/>
  </si>
  <si>
    <t xml:space="preserve"> </t>
    <phoneticPr fontId="7" type="noConversion"/>
  </si>
  <si>
    <t xml:space="preserve"> </t>
    <phoneticPr fontId="7" type="noConversion"/>
  </si>
  <si>
    <t xml:space="preserve"> </t>
    <phoneticPr fontId="7" type="noConversion"/>
  </si>
  <si>
    <t>노무비</t>
    <phoneticPr fontId="7" type="noConversion"/>
  </si>
  <si>
    <t>경비</t>
    <phoneticPr fontId="7" type="noConversion"/>
  </si>
  <si>
    <t>재료비</t>
    <phoneticPr fontId="7" type="noConversion"/>
  </si>
  <si>
    <t>계</t>
    <phoneticPr fontId="7" type="noConversion"/>
  </si>
  <si>
    <t>총 급 액</t>
    <phoneticPr fontId="7" type="noConversion"/>
  </si>
  <si>
    <t>*(공종별 노임 적용율(%))*</t>
    <phoneticPr fontId="7" type="noConversion"/>
  </si>
  <si>
    <t>적용율(%)</t>
    <phoneticPr fontId="7" type="noConversion"/>
  </si>
  <si>
    <t>소수자릿수</t>
    <phoneticPr fontId="7" type="noConversion"/>
  </si>
  <si>
    <t>끝자리</t>
    <phoneticPr fontId="7" type="noConversion"/>
  </si>
  <si>
    <t>소모잡자재(%)</t>
    <phoneticPr fontId="7" type="noConversion"/>
  </si>
  <si>
    <t>방폭할증(%)</t>
    <phoneticPr fontId="7" type="noConversion"/>
  </si>
  <si>
    <t>고소할증(%)</t>
    <phoneticPr fontId="7" type="noConversion"/>
  </si>
  <si>
    <t>공구손료(%)</t>
    <phoneticPr fontId="7" type="noConversion"/>
  </si>
  <si>
    <t>코드</t>
    <phoneticPr fontId="7" type="noConversion"/>
  </si>
  <si>
    <t>공종코드</t>
    <phoneticPr fontId="7" type="noConversion"/>
  </si>
  <si>
    <t>코드</t>
    <phoneticPr fontId="7" type="noConversion"/>
  </si>
  <si>
    <t>단위</t>
    <phoneticPr fontId="7" type="noConversion"/>
  </si>
  <si>
    <t>단가</t>
    <phoneticPr fontId="7" type="noConversion"/>
  </si>
  <si>
    <t>공종코드</t>
    <phoneticPr fontId="7" type="noConversion"/>
  </si>
  <si>
    <t>명칭</t>
    <phoneticPr fontId="7" type="noConversion"/>
  </si>
  <si>
    <t>규격</t>
    <phoneticPr fontId="7" type="noConversion"/>
  </si>
  <si>
    <t>재료비</t>
    <phoneticPr fontId="7" type="noConversion"/>
  </si>
  <si>
    <t>노무비</t>
    <phoneticPr fontId="7" type="noConversion"/>
  </si>
  <si>
    <t>경비</t>
    <phoneticPr fontId="7" type="noConversion"/>
  </si>
  <si>
    <t>지급비</t>
    <phoneticPr fontId="7" type="noConversion"/>
  </si>
  <si>
    <t>공량산출</t>
    <phoneticPr fontId="7" type="noConversion"/>
  </si>
  <si>
    <t>품셈근거</t>
    <phoneticPr fontId="7" type="noConversion"/>
  </si>
  <si>
    <t>비고</t>
    <phoneticPr fontId="7" type="noConversion"/>
  </si>
  <si>
    <t>결정수량</t>
    <phoneticPr fontId="7" type="noConversion"/>
  </si>
  <si>
    <t>할증</t>
    <phoneticPr fontId="7" type="noConversion"/>
  </si>
  <si>
    <t>산출수량</t>
    <phoneticPr fontId="7" type="noConversion"/>
  </si>
  <si>
    <t>재할%</t>
    <phoneticPr fontId="7" type="noConversion"/>
  </si>
  <si>
    <t>품셈</t>
    <phoneticPr fontId="7" type="noConversion"/>
  </si>
  <si>
    <t>할증%</t>
    <phoneticPr fontId="7" type="noConversion"/>
  </si>
  <si>
    <t>공량</t>
    <phoneticPr fontId="7" type="noConversion"/>
  </si>
  <si>
    <t>…</t>
    <phoneticPr fontId="7" type="noConversion"/>
  </si>
  <si>
    <t>계</t>
    <phoneticPr fontId="7" type="noConversion"/>
  </si>
  <si>
    <t>단가</t>
    <phoneticPr fontId="7" type="noConversion"/>
  </si>
  <si>
    <t>금액</t>
    <phoneticPr fontId="7" type="noConversion"/>
  </si>
  <si>
    <t>단가</t>
    <phoneticPr fontId="7" type="noConversion"/>
  </si>
  <si>
    <t>단가</t>
    <phoneticPr fontId="7" type="noConversion"/>
  </si>
  <si>
    <t xml:space="preserve">  </t>
    <phoneticPr fontId="7" type="noConversion"/>
  </si>
  <si>
    <t>계</t>
    <phoneticPr fontId="7" type="noConversion"/>
  </si>
  <si>
    <t>1.</t>
    <phoneticPr fontId="7" type="noConversion"/>
  </si>
  <si>
    <t>3.</t>
    <phoneticPr fontId="7" type="noConversion"/>
  </si>
  <si>
    <t>** 반드시 다음 사항을 숙지하신 다음 수정 작업을 하십시오 **</t>
    <phoneticPr fontId="7" type="noConversion"/>
  </si>
  <si>
    <t>4.</t>
    <phoneticPr fontId="7" type="noConversion"/>
  </si>
  <si>
    <t xml:space="preserve">a)표지와 원가 -&gt; 총괄표 -&gt; 내역서 -&gt;일위대가와 합산자재 -&gt;단가조사서 를 참조하고 </t>
    <phoneticPr fontId="7" type="noConversion"/>
  </si>
  <si>
    <t>2.</t>
    <phoneticPr fontId="7" type="noConversion"/>
  </si>
  <si>
    <t>5.</t>
    <phoneticPr fontId="7" type="noConversion"/>
  </si>
  <si>
    <t>6.</t>
    <phoneticPr fontId="7" type="noConversion"/>
  </si>
  <si>
    <t xml:space="preserve">   그룹은 견적 프로그램에서 엑셀파일이 만들어질때 지정됩니다.</t>
    <phoneticPr fontId="7" type="noConversion"/>
  </si>
  <si>
    <t>번호</t>
    <phoneticPr fontId="7" type="noConversion"/>
  </si>
  <si>
    <t>번호</t>
    <phoneticPr fontId="7" type="noConversion"/>
  </si>
  <si>
    <t>코드</t>
    <phoneticPr fontId="7" type="noConversion"/>
  </si>
  <si>
    <t>단가</t>
    <phoneticPr fontId="7" type="noConversion"/>
  </si>
  <si>
    <t>…</t>
    <phoneticPr fontId="7" type="noConversion"/>
  </si>
  <si>
    <t>비고</t>
    <phoneticPr fontId="7" type="noConversion"/>
  </si>
  <si>
    <t>공   종   명</t>
    <phoneticPr fontId="7" type="noConversion"/>
  </si>
  <si>
    <t>명   칭</t>
    <phoneticPr fontId="7" type="noConversion"/>
  </si>
  <si>
    <t>규   격</t>
    <phoneticPr fontId="7" type="noConversion"/>
  </si>
  <si>
    <t>적용단가</t>
    <phoneticPr fontId="7" type="noConversion"/>
  </si>
  <si>
    <t>PAGE</t>
    <phoneticPr fontId="7" type="noConversion"/>
  </si>
  <si>
    <t>PAGE</t>
    <phoneticPr fontId="7" type="noConversion"/>
  </si>
  <si>
    <t xml:space="preserve"> </t>
    <phoneticPr fontId="7" type="noConversion"/>
  </si>
  <si>
    <t>노임 계산 정보</t>
    <phoneticPr fontId="7" type="noConversion"/>
  </si>
  <si>
    <t>노임계</t>
    <phoneticPr fontId="7" type="noConversion"/>
  </si>
  <si>
    <t>전체(%)</t>
    <phoneticPr fontId="7" type="noConversion"/>
  </si>
  <si>
    <t>공종별(%)</t>
    <phoneticPr fontId="7" type="noConversion"/>
  </si>
  <si>
    <t>노임 소수</t>
    <phoneticPr fontId="7" type="noConversion"/>
  </si>
  <si>
    <t>부속재 및 손료</t>
    <phoneticPr fontId="7" type="noConversion"/>
  </si>
  <si>
    <t>소모재</t>
    <phoneticPr fontId="7" type="noConversion"/>
  </si>
  <si>
    <t>노임계</t>
    <phoneticPr fontId="7" type="noConversion"/>
  </si>
  <si>
    <t>자재계</t>
    <phoneticPr fontId="7" type="noConversion"/>
  </si>
  <si>
    <t>*(그룹별 자재 단가 추가 할증)*</t>
    <phoneticPr fontId="7" type="noConversion"/>
  </si>
  <si>
    <t>Cable(CAB) 할증(%)</t>
    <phoneticPr fontId="7" type="noConversion"/>
  </si>
  <si>
    <t>Wire (WIR) 할증(%)</t>
    <phoneticPr fontId="7" type="noConversion"/>
  </si>
  <si>
    <t>제 4그룹   할증(%)</t>
    <phoneticPr fontId="7" type="noConversion"/>
  </si>
  <si>
    <t>제 5그룹   할증(%)</t>
    <phoneticPr fontId="7" type="noConversion"/>
  </si>
  <si>
    <t>Pipe (PIP) 할증(%)</t>
    <phoneticPr fontId="7" type="noConversion"/>
  </si>
  <si>
    <t>적용율(%)/100</t>
    <phoneticPr fontId="7" type="noConversion"/>
  </si>
  <si>
    <t>단 위 단 가 산 출</t>
    <phoneticPr fontId="7" type="noConversion"/>
  </si>
  <si>
    <t>단가</t>
    <phoneticPr fontId="7" type="noConversion"/>
  </si>
  <si>
    <t>단위계</t>
    <phoneticPr fontId="7" type="noConversion"/>
  </si>
  <si>
    <t>단위단가</t>
    <phoneticPr fontId="7" type="noConversion"/>
  </si>
  <si>
    <t>속성이 숫자인 셀을 삭제할 때는 반드시 'Delete' 키를 사용하십시오.</t>
    <phoneticPr fontId="7" type="noConversion"/>
  </si>
  <si>
    <t>**주의:'Space Bar' 로 지웠을 때는 '#Value' Error가 발생됩니다.</t>
    <phoneticPr fontId="7" type="noConversion"/>
  </si>
  <si>
    <t>일위대가(을지)는 소수점 처리 때문에 셀 속성을 '일반'으로 하였습니다.(소수점 능동 처리)</t>
    <phoneticPr fontId="7" type="noConversion"/>
  </si>
  <si>
    <t>**참고: (수량*단가)의 결과는 소수 한자리, 금액을 취합한 소계는 1원 이하 절사입니다.</t>
    <phoneticPr fontId="7" type="noConversion"/>
  </si>
  <si>
    <t>내역서에서는 수량에만 셀 속성을 '일반'으로 하였습니다.(소수점 능동 처리)</t>
    <phoneticPr fontId="7" type="noConversion"/>
  </si>
  <si>
    <t>단가수정은 '단가조사서'시트 에서 하십시오.</t>
    <phoneticPr fontId="7" type="noConversion"/>
  </si>
  <si>
    <t xml:space="preserve">   있으므로 단가조사서의 결정단가를 수정하면 전체 금액이 갱신됩니다.</t>
    <phoneticPr fontId="7" type="noConversion"/>
  </si>
  <si>
    <t xml:space="preserve">   **주의: 금액란은 공식이 걸려있으므로 조심하여 수정하십시오.</t>
    <phoneticPr fontId="7" type="noConversion"/>
  </si>
  <si>
    <t>b)전체 자재를 일정 요율(%)로 변경할 때는 옵션시트의 자재 적용율을 조정하면 됩니다.</t>
    <phoneticPr fontId="7" type="noConversion"/>
  </si>
  <si>
    <t>노임 단가는 '단가조사서'시트에서 품셈은 '노임근거'시트에서 수정하십시오.</t>
    <phoneticPr fontId="7" type="noConversion"/>
  </si>
  <si>
    <t>a)전체 노임을 일정 요율(%)로 변경할 때는 '옵션시트'의 전체노임 적용율을 조정하면 됩니다.</t>
    <phoneticPr fontId="7" type="noConversion"/>
  </si>
  <si>
    <t>b)공종별로 노임을 수정하려면 '옵션시트'의 공종별 노임 적용율을 조정하면 됩니다.</t>
    <phoneticPr fontId="7" type="noConversion"/>
  </si>
  <si>
    <t>c)케이블 및 전선 자재 단가를 추가로 조정하려면 그룹별 자재 적용율을 조정하면 됩니다.</t>
    <phoneticPr fontId="7" type="noConversion"/>
  </si>
  <si>
    <t>겉표지의 모든 정보는 표지를 참조하였습니다.(정보 수정은 표지에서만 하시면 됩니다.)</t>
    <phoneticPr fontId="7" type="noConversion"/>
  </si>
  <si>
    <t>7.</t>
    <phoneticPr fontId="7" type="noConversion"/>
  </si>
  <si>
    <t>필수 :본 프로그램의 총 금액을 확인한 후 사용하십시오.</t>
    <phoneticPr fontId="7" type="noConversion"/>
  </si>
  <si>
    <t>8.</t>
    <phoneticPr fontId="7" type="noConversion"/>
  </si>
  <si>
    <t>본 파일의 내용을 인쇄할 경우, 미리보기를 통하여 페이지 절선을 확인 후 인쇄하십시오.</t>
    <phoneticPr fontId="7" type="noConversion"/>
  </si>
  <si>
    <t>페이지 절선이 맞지 않으면 다음을 참고하십시오.</t>
    <phoneticPr fontId="7" type="noConversion"/>
  </si>
  <si>
    <t>a. 해당시트의 셀 전체를 선택합니다.</t>
    <phoneticPr fontId="7" type="noConversion"/>
  </si>
  <si>
    <t>b. 행높이를 적절히 가감하면 페이지 절선을 맞출 수 있습니다.</t>
    <phoneticPr fontId="7" type="noConversion"/>
  </si>
  <si>
    <t>목차코드</t>
    <phoneticPr fontId="7" type="noConversion"/>
  </si>
  <si>
    <t>9.</t>
    <phoneticPr fontId="7" type="noConversion"/>
  </si>
  <si>
    <t>관급자재 Sheet가 해당이 없을 경우엔 삭제하십시오.</t>
    <phoneticPr fontId="7" type="noConversion"/>
  </si>
  <si>
    <t>10.</t>
    <phoneticPr fontId="7" type="noConversion"/>
  </si>
  <si>
    <t>관급 자재비</t>
    <phoneticPr fontId="7" type="noConversion"/>
  </si>
  <si>
    <t>비고</t>
    <phoneticPr fontId="7" type="noConversion"/>
  </si>
  <si>
    <t>단가</t>
    <phoneticPr fontId="7" type="noConversion"/>
  </si>
  <si>
    <t>CD관부속재(%)</t>
  </si>
  <si>
    <t>*(그룹별 노임 추가 할증)*</t>
  </si>
  <si>
    <t>적용율(%)</t>
  </si>
  <si>
    <t>자동부속재(전기)</t>
  </si>
  <si>
    <t>자동부속재(통신)</t>
  </si>
  <si>
    <t>배관부속재(%)</t>
  </si>
  <si>
    <t>일반배관재</t>
    <phoneticPr fontId="7" type="noConversion"/>
  </si>
  <si>
    <t>CD배관재</t>
    <phoneticPr fontId="7" type="noConversion"/>
  </si>
  <si>
    <t>일위대가소수</t>
    <phoneticPr fontId="7" type="noConversion"/>
  </si>
  <si>
    <t>번호</t>
    <phoneticPr fontId="7" type="noConversion"/>
  </si>
  <si>
    <t>공종코드</t>
    <phoneticPr fontId="7" type="noConversion"/>
  </si>
  <si>
    <t>코드</t>
    <phoneticPr fontId="7" type="noConversion"/>
  </si>
  <si>
    <t>명   칭</t>
    <phoneticPr fontId="7" type="noConversion"/>
  </si>
  <si>
    <t>규   격</t>
    <phoneticPr fontId="7" type="noConversion"/>
  </si>
  <si>
    <t>단위</t>
    <phoneticPr fontId="7" type="noConversion"/>
  </si>
  <si>
    <t>수량</t>
    <phoneticPr fontId="7" type="noConversion"/>
  </si>
  <si>
    <t>공량산출</t>
    <phoneticPr fontId="7" type="noConversion"/>
  </si>
  <si>
    <t>단 위 단 가 산 출</t>
    <phoneticPr fontId="7" type="noConversion"/>
  </si>
  <si>
    <t>품셈근거</t>
    <phoneticPr fontId="7" type="noConversion"/>
  </si>
  <si>
    <t>비고</t>
    <phoneticPr fontId="7" type="noConversion"/>
  </si>
  <si>
    <t>결정수량</t>
    <phoneticPr fontId="7" type="noConversion"/>
  </si>
  <si>
    <t>할증</t>
    <phoneticPr fontId="7" type="noConversion"/>
  </si>
  <si>
    <t>산출수량</t>
    <phoneticPr fontId="7" type="noConversion"/>
  </si>
  <si>
    <t>재할%</t>
    <phoneticPr fontId="7" type="noConversion"/>
  </si>
  <si>
    <t>명칭</t>
    <phoneticPr fontId="7" type="noConversion"/>
  </si>
  <si>
    <t>품셈</t>
    <phoneticPr fontId="7" type="noConversion"/>
  </si>
  <si>
    <t>할증%</t>
    <phoneticPr fontId="7" type="noConversion"/>
  </si>
  <si>
    <t>공량</t>
    <phoneticPr fontId="7" type="noConversion"/>
  </si>
  <si>
    <t>단가</t>
    <phoneticPr fontId="7" type="noConversion"/>
  </si>
  <si>
    <t>단위단가</t>
    <phoneticPr fontId="7" type="noConversion"/>
  </si>
  <si>
    <t>단위계</t>
    <phoneticPr fontId="7" type="noConversion"/>
  </si>
  <si>
    <t>전체자재 적용율(%)(공종/일위대가)</t>
    <phoneticPr fontId="7" type="noConversion"/>
  </si>
  <si>
    <t>전체노임 적용율(%)(공종)</t>
    <phoneticPr fontId="7" type="noConversion"/>
  </si>
  <si>
    <t>전체노임 적용율(%)(일위대가)</t>
    <phoneticPr fontId="7" type="noConversion"/>
  </si>
  <si>
    <t>연속견적가로형식</t>
  </si>
  <si>
    <t>금액조정이 안되나요?</t>
    <phoneticPr fontId="7" type="noConversion"/>
  </si>
  <si>
    <t>이지테크에서 변환할 때 2번 옵션을 지정하여 다시 해보세요</t>
    <phoneticPr fontId="7" type="noConversion"/>
  </si>
  <si>
    <t>시트를 삭제할 때 에러가 뜨면 1번 옵션으로 하면 됩니다.</t>
    <phoneticPr fontId="7" type="noConversion"/>
  </si>
  <si>
    <t>2번 옵션으로 변환했을 때에는 결과값이 다를 수 있습니다.</t>
    <phoneticPr fontId="7" type="noConversion"/>
  </si>
  <si>
    <t>1-1.자탐설비공사</t>
  </si>
  <si>
    <t>1-2.유도등공사</t>
  </si>
  <si>
    <t>시설단가</t>
    <phoneticPr fontId="7" type="noConversion"/>
  </si>
  <si>
    <t>거래가격</t>
    <phoneticPr fontId="7" type="noConversion"/>
  </si>
  <si>
    <t>물가정보</t>
    <phoneticPr fontId="7" type="noConversion"/>
  </si>
  <si>
    <t>물가자료</t>
    <phoneticPr fontId="7" type="noConversion"/>
  </si>
  <si>
    <t>조사단가1</t>
    <phoneticPr fontId="7" type="noConversion"/>
  </si>
  <si>
    <t>조사단가2</t>
    <phoneticPr fontId="7" type="noConversion"/>
  </si>
  <si>
    <t>[ 중부지방 세무사회관 신축공사-소방 ] - 단가조사서(1/6단가:2023년03월)</t>
    <phoneticPr fontId="7" type="noConversion"/>
  </si>
  <si>
    <t>3913170620935608</t>
  </si>
  <si>
    <t>강제전선관(노출)</t>
  </si>
  <si>
    <t>아연도 16 mm</t>
  </si>
  <si>
    <t>M</t>
  </si>
  <si>
    <t>1029</t>
  </si>
  <si>
    <t>1-1234</t>
  </si>
  <si>
    <t>1123</t>
  </si>
  <si>
    <t>3913170620935609</t>
  </si>
  <si>
    <t>아연도 22 mm</t>
  </si>
  <si>
    <t>3913170620935610</t>
  </si>
  <si>
    <t>아연도 28 mm</t>
  </si>
  <si>
    <t>3913170620935611</t>
  </si>
  <si>
    <t>아연도 36 mm</t>
  </si>
  <si>
    <t>3913170610034965</t>
  </si>
  <si>
    <t>경질비닐전선관</t>
  </si>
  <si>
    <t>HI 16 mm</t>
  </si>
  <si>
    <t>1024</t>
  </si>
  <si>
    <t>1-1236</t>
  </si>
  <si>
    <t>1129</t>
  </si>
  <si>
    <t>3913170610034966</t>
  </si>
  <si>
    <t>HI 22 mm</t>
  </si>
  <si>
    <t>3913170610034967</t>
  </si>
  <si>
    <t>HI 28 mm</t>
  </si>
  <si>
    <t>3913170610034968</t>
  </si>
  <si>
    <t>HI 36 mm</t>
  </si>
  <si>
    <t>3913170610035664</t>
  </si>
  <si>
    <t>합성수지제 가요전선관</t>
  </si>
  <si>
    <t>CD-난연성 16㎜</t>
  </si>
  <si>
    <t>1025</t>
  </si>
  <si>
    <t>1126</t>
  </si>
  <si>
    <t>3913170610035665</t>
  </si>
  <si>
    <t>CD-난연성 22㎜</t>
  </si>
  <si>
    <t>3913170620174410</t>
  </si>
  <si>
    <t>1종금속제가요전선관</t>
  </si>
  <si>
    <t>16 mm 일반-비방수</t>
  </si>
  <si>
    <t>3913170620174434</t>
  </si>
  <si>
    <t>커넥터, 16 mm 일반-비방수</t>
  </si>
  <si>
    <t>개</t>
  </si>
  <si>
    <t>인터넷</t>
  </si>
  <si>
    <t>3912130810035750</t>
  </si>
  <si>
    <t>아우트렛박스</t>
  </si>
  <si>
    <t>8각 54㎜</t>
  </si>
  <si>
    <t>1028</t>
  </si>
  <si>
    <t>1-1239</t>
  </si>
  <si>
    <t>1127</t>
  </si>
  <si>
    <t>3912130810035753</t>
  </si>
  <si>
    <t>중형4각 54㎜</t>
  </si>
  <si>
    <t>3912130610035778</t>
  </si>
  <si>
    <t>스위치박스</t>
  </si>
  <si>
    <t>1 개용 54 mm</t>
  </si>
  <si>
    <t>3912130820174710</t>
  </si>
  <si>
    <t>아우트렛박스 커버</t>
  </si>
  <si>
    <t>커버, 8각, 평형</t>
  </si>
  <si>
    <t>3912130320174775</t>
  </si>
  <si>
    <t>풀박스</t>
  </si>
  <si>
    <t>600×600×300</t>
  </si>
  <si>
    <t>3913170810036357</t>
  </si>
  <si>
    <t>강재전선관용 부품</t>
  </si>
  <si>
    <t>파이프행거, 16 C</t>
  </si>
  <si>
    <t>1-1235</t>
  </si>
  <si>
    <t>3913170810036358</t>
  </si>
  <si>
    <t>파이프행거, 22 C</t>
  </si>
  <si>
    <t>3913170810036359</t>
  </si>
  <si>
    <t>파이프행거, 28 C</t>
  </si>
  <si>
    <t>3913170810036360</t>
  </si>
  <si>
    <t>파이프행거, 36 C</t>
  </si>
  <si>
    <t>3116210220135769</t>
  </si>
  <si>
    <t>스트롱앵커</t>
  </si>
  <si>
    <t>3/8</t>
  </si>
  <si>
    <t>1-48</t>
  </si>
  <si>
    <t>3116169820135160</t>
  </si>
  <si>
    <t>행거볼트</t>
  </si>
  <si>
    <t>M10×1000㎜</t>
  </si>
  <si>
    <t>1-43</t>
  </si>
  <si>
    <t>2612162922076726</t>
  </si>
  <si>
    <t>450/750V 내열비닐절연전선</t>
  </si>
  <si>
    <t>HFIX 1.38mm(1.5㎟)</t>
  </si>
  <si>
    <t>993</t>
  </si>
  <si>
    <t>1-1197</t>
  </si>
  <si>
    <t>1098</t>
  </si>
  <si>
    <t>2612162922076727</t>
  </si>
  <si>
    <t>HFIX 1.78mm(2.5㎟)</t>
  </si>
  <si>
    <t>4619150120192512</t>
  </si>
  <si>
    <t>화재감지기</t>
  </si>
  <si>
    <t>열감지기,차동식스포트형</t>
  </si>
  <si>
    <t>1193</t>
  </si>
  <si>
    <t>1-1433</t>
  </si>
  <si>
    <t>988</t>
  </si>
  <si>
    <t>4619150120192515</t>
  </si>
  <si>
    <t>열감지기,정온식스포트형</t>
  </si>
  <si>
    <t>4619150420192523</t>
  </si>
  <si>
    <t>연기감지기,광전식2종-비축적</t>
  </si>
  <si>
    <t>1-1438</t>
  </si>
  <si>
    <t>3911170820098001</t>
  </si>
  <si>
    <t>피난구유도등(LED)</t>
  </si>
  <si>
    <t>소형벽부-60분용</t>
  </si>
  <si>
    <t>3911170820098002</t>
  </si>
  <si>
    <t>중형벽부-60분용</t>
  </si>
  <si>
    <t>3911170820098006</t>
  </si>
  <si>
    <t>통로유도등(LED)</t>
  </si>
  <si>
    <t>60분용</t>
  </si>
  <si>
    <t>1194</t>
  </si>
  <si>
    <t>3911170821650763</t>
  </si>
  <si>
    <t>거실통로유도등(LED)</t>
  </si>
  <si>
    <t>양면 60분용</t>
  </si>
  <si>
    <t>1195</t>
  </si>
  <si>
    <t>4619150520935676</t>
  </si>
  <si>
    <t>발신기</t>
  </si>
  <si>
    <t>P형 1급</t>
  </si>
  <si>
    <t>4619150520935677</t>
  </si>
  <si>
    <t>경종</t>
  </si>
  <si>
    <t>DC 24V</t>
  </si>
  <si>
    <t>4619150520935678</t>
  </si>
  <si>
    <t>표시등</t>
  </si>
  <si>
    <t>4619150520935779</t>
  </si>
  <si>
    <t>전자싸이렌</t>
  </si>
  <si>
    <t>1-1437</t>
  </si>
  <si>
    <t>4619150520689684</t>
  </si>
  <si>
    <t>시각경보기</t>
  </si>
  <si>
    <t>4619150520935785</t>
  </si>
  <si>
    <t>PILOT LAMP</t>
  </si>
  <si>
    <t>25mm</t>
  </si>
  <si>
    <t>1-1282</t>
  </si>
  <si>
    <t>4617169820192606</t>
  </si>
  <si>
    <t>화재 수신기</t>
  </si>
  <si>
    <t>P형1급, 40회로(벽부)</t>
  </si>
  <si>
    <t>대</t>
  </si>
  <si>
    <t>4617169820192641</t>
  </si>
  <si>
    <t>슈퍼비죠리판넬</t>
  </si>
  <si>
    <t>4617169820193714</t>
  </si>
  <si>
    <t>수동조작함</t>
  </si>
  <si>
    <t>방화샷다용</t>
  </si>
  <si>
    <t>면</t>
  </si>
  <si>
    <t>3912110321650767</t>
  </si>
  <si>
    <t>배전함</t>
  </si>
  <si>
    <t>시각경보기전원반 15A</t>
  </si>
  <si>
    <t>3912141020171116</t>
  </si>
  <si>
    <t>단자대</t>
  </si>
  <si>
    <t>TB 10P 20A</t>
  </si>
  <si>
    <t>1-1232</t>
  </si>
  <si>
    <t>3116172710023970</t>
  </si>
  <si>
    <t>6각너트</t>
  </si>
  <si>
    <t>3/8,M10</t>
  </si>
  <si>
    <t>EA</t>
  </si>
  <si>
    <t>1-41</t>
  </si>
  <si>
    <t>3116181120136195</t>
  </si>
  <si>
    <t>스프링와샤</t>
  </si>
  <si>
    <t>D10</t>
  </si>
  <si>
    <t>L001010101000075</t>
  </si>
  <si>
    <t>노 무 비</t>
  </si>
  <si>
    <t>내선전공</t>
  </si>
  <si>
    <t>인</t>
  </si>
  <si>
    <t>63</t>
  </si>
  <si>
    <t>[ 중부지방 세무사회관 신축공사-소방 ] - 합산자재목록</t>
  </si>
  <si>
    <t>59750337011</t>
  </si>
  <si>
    <t>59750337012</t>
  </si>
  <si>
    <t>59750337013</t>
  </si>
  <si>
    <t>59750337014</t>
  </si>
  <si>
    <t>59751467012</t>
  </si>
  <si>
    <t>59751467013</t>
  </si>
  <si>
    <t>59751467014</t>
  </si>
  <si>
    <t>59751467015</t>
  </si>
  <si>
    <t>59753097002</t>
  </si>
  <si>
    <t>59753097003</t>
  </si>
  <si>
    <t>59753017003</t>
  </si>
  <si>
    <t>59753017043</t>
  </si>
  <si>
    <t>59753767011</t>
  </si>
  <si>
    <t>59753767041</t>
  </si>
  <si>
    <t>59753777102</t>
  </si>
  <si>
    <t>59753767201</t>
  </si>
  <si>
    <t>59753857211</t>
  </si>
  <si>
    <t>59759017111</t>
  </si>
  <si>
    <t>59759017112</t>
  </si>
  <si>
    <t>59759017113</t>
  </si>
  <si>
    <t>59759017114</t>
  </si>
  <si>
    <t>53060807001</t>
  </si>
  <si>
    <t>53060327011</t>
  </si>
  <si>
    <t>MM481669623</t>
  </si>
  <si>
    <t>MM481669624</t>
  </si>
  <si>
    <t>63500197001</t>
  </si>
  <si>
    <t>63500197004</t>
  </si>
  <si>
    <t>63500197106</t>
  </si>
  <si>
    <t>MM588979931</t>
  </si>
  <si>
    <t>MM588979932</t>
  </si>
  <si>
    <t>MM588979936</t>
  </si>
  <si>
    <t>MM588979938</t>
  </si>
  <si>
    <t>63500207001</t>
  </si>
  <si>
    <t>63500207002</t>
  </si>
  <si>
    <t>63500207003</t>
  </si>
  <si>
    <t>63500207021</t>
  </si>
  <si>
    <t>MM317275398</t>
  </si>
  <si>
    <t>63500207006</t>
  </si>
  <si>
    <t>63500407040</t>
  </si>
  <si>
    <t>63500207022</t>
  </si>
  <si>
    <t>MM300042120</t>
  </si>
  <si>
    <t>39321650767</t>
  </si>
  <si>
    <t>59400217032</t>
  </si>
  <si>
    <t>53100028501</t>
  </si>
  <si>
    <t>52100327001</t>
  </si>
  <si>
    <t>56900017016</t>
  </si>
  <si>
    <t>55</t>
  </si>
  <si>
    <t>[ 중부지방 세무사회관 신축공사-소방 ] - 일위노임 산출근거(2023년 상반기 노임)</t>
    <phoneticPr fontId="7" type="noConversion"/>
  </si>
  <si>
    <t>내선전공</t>
    <phoneticPr fontId="7" type="noConversion"/>
  </si>
  <si>
    <t>800</t>
  </si>
  <si>
    <t>전기5-29</t>
  </si>
  <si>
    <t>노임계</t>
  </si>
  <si>
    <t>전기5-30</t>
  </si>
  <si>
    <t>전기5-10</t>
  </si>
  <si>
    <t>[ EAA110110000 ] 파이프행가  16 C [식]</t>
  </si>
  <si>
    <t>공종줄</t>
    <phoneticPr fontId="7" type="noConversion"/>
  </si>
  <si>
    <t>[ EAA110120000 ] 파이프행가  22 C [식]</t>
  </si>
  <si>
    <t>[ EAA110130000 ] 파이프행가  28 C [식]</t>
  </si>
  <si>
    <t>[ EAA110140000 ] 파이프행가  36 C [식]</t>
  </si>
  <si>
    <t>[ EFA110110000 ] 수동발신기  소화전상부 [식]</t>
  </si>
  <si>
    <t>공종줄</t>
    <phoneticPr fontId="7" type="noConversion"/>
  </si>
  <si>
    <t>29</t>
  </si>
  <si>
    <t>[ 중부지방 세무사회관 신축공사-소방 ] - 일위대가목차</t>
    <phoneticPr fontId="7" type="noConversion"/>
  </si>
  <si>
    <t>56950120016</t>
  </si>
  <si>
    <t>EAA110110000</t>
  </si>
  <si>
    <t>파이프행가</t>
  </si>
  <si>
    <t>16 C</t>
  </si>
  <si>
    <t>식</t>
  </si>
  <si>
    <t>56950120022</t>
  </si>
  <si>
    <t>EAA110120000</t>
  </si>
  <si>
    <t>22 C</t>
  </si>
  <si>
    <t>56950120028</t>
  </si>
  <si>
    <t>EAA110130000</t>
  </si>
  <si>
    <t>28 C</t>
  </si>
  <si>
    <t>56950120036</t>
  </si>
  <si>
    <t>EAA110140000</t>
  </si>
  <si>
    <t>36 C</t>
  </si>
  <si>
    <t>56950260010</t>
  </si>
  <si>
    <t>EFA110110000</t>
  </si>
  <si>
    <t>수동발신기</t>
  </si>
  <si>
    <t>소화전상부</t>
  </si>
  <si>
    <t>[ 중부지방 세무사회관 신축공사-소방 ] - 일위대가표</t>
    <phoneticPr fontId="7" type="noConversion"/>
  </si>
  <si>
    <t>A0300000000</t>
  </si>
  <si>
    <t>RENT000000000006</t>
  </si>
  <si>
    <t>[ 공 구 손 료 ]</t>
  </si>
  <si>
    <t>합계줄</t>
  </si>
  <si>
    <t>( 합       계 )</t>
  </si>
  <si>
    <t>A0100000000</t>
  </si>
  <si>
    <t>RENT000000000003</t>
  </si>
  <si>
    <t>[ 소모 잡자재 ]</t>
  </si>
  <si>
    <t>전선, 전선관의 2 %</t>
  </si>
  <si>
    <t>[EAA110110000] 파이프행가  16 C [식]</t>
  </si>
  <si>
    <t>56950120016</t>
    <phoneticPr fontId="7" type="noConversion"/>
  </si>
  <si>
    <t>일목줄</t>
    <phoneticPr fontId="7" type="noConversion"/>
  </si>
  <si>
    <t>EAA110110000</t>
    <phoneticPr fontId="7" type="noConversion"/>
  </si>
  <si>
    <t>[EAA110120000] 파이프행가  22 C [식]</t>
  </si>
  <si>
    <t>56950120022</t>
    <phoneticPr fontId="7" type="noConversion"/>
  </si>
  <si>
    <t>일목줄</t>
    <phoneticPr fontId="7" type="noConversion"/>
  </si>
  <si>
    <t>EAA110120000</t>
    <phoneticPr fontId="7" type="noConversion"/>
  </si>
  <si>
    <t>[EAA110130000] 파이프행가  28 C [식]</t>
  </si>
  <si>
    <t>56950120028</t>
    <phoneticPr fontId="7" type="noConversion"/>
  </si>
  <si>
    <t>EAA110130000</t>
    <phoneticPr fontId="7" type="noConversion"/>
  </si>
  <si>
    <t>[EAA110140000] 파이프행가  36 C [식]</t>
  </si>
  <si>
    <t>56950120036</t>
    <phoneticPr fontId="7" type="noConversion"/>
  </si>
  <si>
    <t>EAA110140000</t>
    <phoneticPr fontId="7" type="noConversion"/>
  </si>
  <si>
    <t>[EFA110110000] 수동발신기  소화전상부 [식]</t>
  </si>
  <si>
    <t>56950260010</t>
    <phoneticPr fontId="7" type="noConversion"/>
  </si>
  <si>
    <t>EFA110110000</t>
    <phoneticPr fontId="7" type="noConversion"/>
  </si>
  <si>
    <t>[ 중부지방 세무사회관 신축공사-소방 ] - 노임 산출근거(2023년 상반기 노임)</t>
    <phoneticPr fontId="7" type="noConversion"/>
  </si>
  <si>
    <t>내선전공</t>
    <phoneticPr fontId="7" type="noConversion"/>
  </si>
  <si>
    <t>0101</t>
  </si>
  <si>
    <t>전기5-1</t>
  </si>
  <si>
    <t>전기5-3</t>
  </si>
  <si>
    <t>전기5-4</t>
  </si>
  <si>
    <t>0102</t>
  </si>
  <si>
    <t>1.소방공사::1-1.자탐설비공사</t>
  </si>
  <si>
    <t>공종줄</t>
    <phoneticPr fontId="7" type="noConversion"/>
  </si>
  <si>
    <t>1.소방공사::1-2.유도등공사</t>
  </si>
  <si>
    <t>81</t>
  </si>
  <si>
    <t>[ 중부지방 세무사회관 신축공사-소방 ]</t>
  </si>
  <si>
    <t>A0600000000</t>
  </si>
  <si>
    <t>RENT000000000001</t>
  </si>
  <si>
    <t>[ 배관 부속재 ]</t>
  </si>
  <si>
    <t>CD 전선관의 40 %</t>
  </si>
  <si>
    <t>A0500000000</t>
  </si>
  <si>
    <t>RENT000000000002</t>
  </si>
  <si>
    <t>전선관의 15 %</t>
  </si>
  <si>
    <t>노무비의 3 %</t>
  </si>
  <si>
    <t>공종줄</t>
    <phoneticPr fontId="7" type="noConversion"/>
  </si>
  <si>
    <t>총줄수-&gt;</t>
  </si>
  <si>
    <t>01</t>
  </si>
  <si>
    <t>1.소방공사</t>
  </si>
  <si>
    <t>Total</t>
  </si>
  <si>
    <t>본 파일은 이지테크에서 2번 옵션으로 만들었습니다.</t>
  </si>
  <si>
    <t>공사코드</t>
    <phoneticPr fontId="7" type="noConversion"/>
  </si>
  <si>
    <t>차수</t>
    <phoneticPr fontId="7" type="noConversion"/>
  </si>
  <si>
    <t xml:space="preserve"> </t>
    <phoneticPr fontId="7" type="noConversion"/>
  </si>
  <si>
    <t>공사명</t>
    <phoneticPr fontId="7" type="noConversion"/>
  </si>
  <si>
    <t>금회</t>
    <phoneticPr fontId="7" type="noConversion"/>
  </si>
  <si>
    <t>재료비</t>
    <phoneticPr fontId="7" type="noConversion"/>
  </si>
  <si>
    <t>노무비</t>
    <phoneticPr fontId="7" type="noConversion"/>
  </si>
  <si>
    <t>경비</t>
    <phoneticPr fontId="7" type="noConversion"/>
  </si>
  <si>
    <t>제출처</t>
    <phoneticPr fontId="7" type="noConversion"/>
  </si>
  <si>
    <t>참   조</t>
    <phoneticPr fontId="7" type="noConversion"/>
  </si>
  <si>
    <t>제출일</t>
    <phoneticPr fontId="7" type="noConversion"/>
  </si>
  <si>
    <t>특기사항 1</t>
    <phoneticPr fontId="7" type="noConversion"/>
  </si>
  <si>
    <t>특기사항 2</t>
    <phoneticPr fontId="7" type="noConversion"/>
  </si>
  <si>
    <t>특기사항 3</t>
    <phoneticPr fontId="7" type="noConversion"/>
  </si>
  <si>
    <t>특기사항 4</t>
    <phoneticPr fontId="7" type="noConversion"/>
  </si>
  <si>
    <t>특기사항 5</t>
    <phoneticPr fontId="7" type="noConversion"/>
  </si>
  <si>
    <t>시트명</t>
    <phoneticPr fontId="17" type="noConversion"/>
  </si>
  <si>
    <t>공종별집계표</t>
    <phoneticPr fontId="17" type="noConversion"/>
  </si>
  <si>
    <t>행</t>
    <phoneticPr fontId="17" type="noConversion"/>
  </si>
  <si>
    <t>열</t>
    <phoneticPr fontId="17" type="noConversion"/>
  </si>
  <si>
    <t>공 사 원 가 계 산 서</t>
    <phoneticPr fontId="17" type="noConversion"/>
  </si>
  <si>
    <t>A</t>
    <phoneticPr fontId="17" type="noConversion"/>
  </si>
  <si>
    <t xml:space="preserve">공사명: </t>
    <phoneticPr fontId="17" type="noConversion"/>
  </si>
  <si>
    <t>금액</t>
    <phoneticPr fontId="17" type="noConversion"/>
  </si>
  <si>
    <t>원정</t>
    <phoneticPr fontId="17" type="noConversion"/>
  </si>
  <si>
    <t>비        목</t>
  </si>
  <si>
    <t>금      액</t>
  </si>
  <si>
    <t>구        성        비</t>
  </si>
  <si>
    <t>비      고</t>
  </si>
  <si>
    <t>집계표금액</t>
    <phoneticPr fontId="17" type="noConversion"/>
  </si>
  <si>
    <t>A1</t>
  </si>
  <si>
    <t>F</t>
  </si>
  <si>
    <t>순   공   사   원   가</t>
  </si>
  <si>
    <t>재   료   비</t>
  </si>
  <si>
    <t>직  접  재  료  비</t>
  </si>
  <si>
    <t/>
  </si>
  <si>
    <t>순공사비</t>
    <phoneticPr fontId="17" type="noConversion"/>
  </si>
  <si>
    <t>A2</t>
  </si>
  <si>
    <t>간  접  재  료  비</t>
  </si>
  <si>
    <t>운반비</t>
    <phoneticPr fontId="17" type="noConversion"/>
  </si>
  <si>
    <t>A3</t>
  </si>
  <si>
    <t>작업설, 부산물(△)</t>
  </si>
  <si>
    <t>사급자재비</t>
    <phoneticPr fontId="17" type="noConversion"/>
  </si>
  <si>
    <t>AS</t>
  </si>
  <si>
    <t>[ 소          계 ]</t>
  </si>
  <si>
    <t>관급자재비</t>
    <phoneticPr fontId="17" type="noConversion"/>
  </si>
  <si>
    <t>B1</t>
  </si>
  <si>
    <t>H</t>
  </si>
  <si>
    <t>노   무   비</t>
  </si>
  <si>
    <t>직  접  노  무  비</t>
  </si>
  <si>
    <t>한전인입비</t>
    <phoneticPr fontId="17" type="noConversion"/>
  </si>
  <si>
    <t>B2</t>
  </si>
  <si>
    <t>간  접  노  무  비</t>
  </si>
  <si>
    <t>직접노무비의</t>
    <phoneticPr fontId="17" type="noConversion"/>
  </si>
  <si>
    <r>
      <t xml:space="preserve">순공사비 50억미만 기준(공사기간 </t>
    </r>
    <r>
      <rPr>
        <sz val="11"/>
        <color theme="1"/>
        <rFont val="맑은 고딕"/>
        <family val="2"/>
        <charset val="129"/>
        <scheme val="minor"/>
      </rPr>
      <t>6</t>
    </r>
    <r>
      <rPr>
        <sz val="11"/>
        <color theme="1"/>
        <rFont val="맑은 고딕"/>
        <family val="2"/>
        <charset val="129"/>
        <scheme val="minor"/>
      </rPr>
      <t>개월이하)</t>
    </r>
    <phoneticPr fontId="17" type="noConversion"/>
  </si>
  <si>
    <t>BS</t>
  </si>
  <si>
    <t>C2</t>
  </si>
  <si>
    <t>J</t>
  </si>
  <si>
    <t>경        비</t>
  </si>
  <si>
    <t>기   계    경   비</t>
  </si>
  <si>
    <t>C4</t>
  </si>
  <si>
    <t>운     반     비</t>
    <phoneticPr fontId="17" type="noConversion"/>
  </si>
  <si>
    <t xml:space="preserve">산업안전보건관리비 </t>
    <phoneticPr fontId="17" type="noConversion"/>
  </si>
  <si>
    <t>L</t>
    <phoneticPr fontId="17" type="noConversion"/>
  </si>
  <si>
    <t>산  재  보  험  료</t>
  </si>
  <si>
    <t>노무비의</t>
    <phoneticPr fontId="17" type="noConversion"/>
  </si>
  <si>
    <t>모든 건설공사에 적용</t>
    <phoneticPr fontId="17" type="noConversion"/>
  </si>
  <si>
    <t>대상액1: 재료비(도급자관급포함)+직노</t>
    <phoneticPr fontId="17" type="noConversion"/>
  </si>
  <si>
    <t>C5</t>
  </si>
  <si>
    <t>고  용  보  험  료</t>
  </si>
  <si>
    <t>총공사비(도급액+도급자관급) 2천만원 미만의 건설공사를 건설업자가 아닌자가 시공시 제외</t>
    <phoneticPr fontId="17" type="noConversion"/>
  </si>
  <si>
    <t>C6</t>
  </si>
  <si>
    <t>국민  건강  보험료</t>
  </si>
  <si>
    <t>직접노무비의</t>
    <phoneticPr fontId="17" type="noConversion"/>
  </si>
  <si>
    <t>공사기간 1개월(30일)이상 모든 공사에 적용</t>
    <phoneticPr fontId="17" type="noConversion"/>
  </si>
  <si>
    <t>대상액1기준 5억 미만(총액2천만 이상)</t>
    <phoneticPr fontId="17" type="noConversion"/>
  </si>
  <si>
    <t>C7</t>
  </si>
  <si>
    <t>국민  연금  보험료</t>
  </si>
  <si>
    <t>A</t>
    <phoneticPr fontId="17" type="noConversion"/>
  </si>
  <si>
    <t>(재+직노+도급자관급(부가세제외))의2.93%</t>
    <phoneticPr fontId="17" type="noConversion"/>
  </si>
  <si>
    <t>노인장기요양 보험료</t>
    <phoneticPr fontId="17" type="noConversion"/>
  </si>
  <si>
    <t>건강보혐료의</t>
    <phoneticPr fontId="17" type="noConversion"/>
  </si>
  <si>
    <t>B</t>
    <phoneticPr fontId="17" type="noConversion"/>
  </si>
  <si>
    <t>(재+직.노)의 2.93% *1.2</t>
    <phoneticPr fontId="17" type="noConversion"/>
  </si>
  <si>
    <t>C8</t>
  </si>
  <si>
    <t>퇴직  공제  부금비</t>
  </si>
  <si>
    <t>총공사비(도급액+도급자관급) 1억원 이상 적용</t>
    <phoneticPr fontId="17" type="noConversion"/>
  </si>
  <si>
    <t>대상액1기준 5억 이상~50억미만</t>
    <phoneticPr fontId="17" type="noConversion"/>
  </si>
  <si>
    <t>CA</t>
  </si>
  <si>
    <t>산업안전보건관리비</t>
  </si>
  <si>
    <t>(재료비+직접노무비)의</t>
    <phoneticPr fontId="17" type="noConversion"/>
  </si>
  <si>
    <t>총공사비(도급액+도급자관급) 2천만원 이상 적용</t>
    <phoneticPr fontId="17" type="noConversion"/>
  </si>
  <si>
    <t>(재+직노+도급자관급(부가세제외))의1.86%+5,349천원</t>
    <phoneticPr fontId="17" type="noConversion"/>
  </si>
  <si>
    <t>CG</t>
  </si>
  <si>
    <t>기   타    경   비</t>
  </si>
  <si>
    <t>(재료비+노무비)의</t>
    <phoneticPr fontId="17" type="noConversion"/>
  </si>
  <si>
    <t>순공사비 50억미만 기준(공사기간 6개월이하)</t>
    <phoneticPr fontId="17" type="noConversion"/>
  </si>
  <si>
    <t>((재+직.노)의 1.86%+5,349천원)*1.2</t>
    <phoneticPr fontId="17" type="noConversion"/>
  </si>
  <si>
    <t>CH</t>
  </si>
  <si>
    <t>환  경  보  전  비</t>
  </si>
  <si>
    <t>CK</t>
  </si>
  <si>
    <t>하도급지급보증수수료</t>
  </si>
  <si>
    <t>CL</t>
  </si>
  <si>
    <t>건설기계대여금지급보증서발급수수료</t>
  </si>
  <si>
    <t>CS</t>
  </si>
  <si>
    <t>S1</t>
  </si>
  <si>
    <t xml:space="preserve">        계</t>
  </si>
  <si>
    <t>D1</t>
  </si>
  <si>
    <t>일  반  관  리  비</t>
  </si>
  <si>
    <t>계 의</t>
    <phoneticPr fontId="17" type="noConversion"/>
  </si>
  <si>
    <t>5억미만 6%, 5~30억 5.5%, 30~100억 5% (공급가액 기준)</t>
    <phoneticPr fontId="17" type="noConversion"/>
  </si>
  <si>
    <t>D2</t>
  </si>
  <si>
    <t>이              윤</t>
  </si>
  <si>
    <t>(노무비+경비+일반관리비)의</t>
    <phoneticPr fontId="17" type="noConversion"/>
  </si>
  <si>
    <t>50억미만 15%, 50~300억 12% (공급가액 기준)</t>
    <phoneticPr fontId="17" type="noConversion"/>
  </si>
  <si>
    <t>사  급  자  재  비</t>
    <phoneticPr fontId="17" type="noConversion"/>
  </si>
  <si>
    <t>D9</t>
  </si>
  <si>
    <t>공   급    가   액</t>
  </si>
  <si>
    <t>DB</t>
  </si>
  <si>
    <t>부  가  가  치  세</t>
  </si>
  <si>
    <t>공급가액의</t>
    <phoneticPr fontId="17" type="noConversion"/>
  </si>
  <si>
    <t>DH</t>
  </si>
  <si>
    <t>도      급      액</t>
  </si>
  <si>
    <t>천단위 절사</t>
    <phoneticPr fontId="17" type="noConversion"/>
  </si>
  <si>
    <t>집계표금액 절상</t>
    <phoneticPr fontId="17" type="noConversion"/>
  </si>
  <si>
    <t>DJ</t>
  </si>
  <si>
    <t>관급자재(관급자설치)</t>
    <phoneticPr fontId="17" type="noConversion"/>
  </si>
  <si>
    <t>천단위 절상</t>
    <phoneticPr fontId="17" type="noConversion"/>
  </si>
  <si>
    <t>관급자재(도급자설치)</t>
    <phoneticPr fontId="17" type="noConversion"/>
  </si>
  <si>
    <t>한전신청비/사용전검사비</t>
    <phoneticPr fontId="17" type="noConversion"/>
  </si>
  <si>
    <t>S2</t>
  </si>
  <si>
    <t>총   공   사    비</t>
  </si>
  <si>
    <r>
      <t xml:space="preserve">조달청 원가계산 제비율표 참고 </t>
    </r>
    <r>
      <rPr>
        <sz val="11"/>
        <color rgb="FFFFFFCC"/>
        <rFont val="맑은 고딕"/>
        <family val="3"/>
        <charset val="129"/>
      </rPr>
      <t>↓↓↓</t>
    </r>
    <phoneticPr fontId="17" type="noConversion"/>
  </si>
  <si>
    <t>중부지방 세무사회관 신축공사-소방</t>
    <phoneticPr fontId="7" type="noConversion"/>
  </si>
  <si>
    <t>중부지방 세무사회관 신축공사-소방</t>
    <phoneticPr fontId="7" type="noConversion"/>
  </si>
  <si>
    <t>공 종 별 집 계 표</t>
  </si>
  <si>
    <t>[ 중부지방세무사회관신축 소화설비공사 ]</t>
  </si>
  <si>
    <t>품      명</t>
  </si>
  <si>
    <t>규      격</t>
  </si>
  <si>
    <t>단위</t>
  </si>
  <si>
    <t>수량</t>
  </si>
  <si>
    <t>재  료  비</t>
  </si>
  <si>
    <t>노  무  비</t>
  </si>
  <si>
    <t>경      비</t>
  </si>
  <si>
    <t>합      계</t>
  </si>
  <si>
    <t>비  고</t>
  </si>
  <si>
    <t>공종코드</t>
  </si>
  <si>
    <t>변수</t>
  </si>
  <si>
    <t>상위공종</t>
  </si>
  <si>
    <t>공종구분</t>
  </si>
  <si>
    <t>공종레벨</t>
  </si>
  <si>
    <t>공종소계</t>
  </si>
  <si>
    <t>원가계산서 연결금액</t>
  </si>
  <si>
    <t>단  가</t>
  </si>
  <si>
    <t>금  액</t>
  </si>
  <si>
    <t>01  중부지방세무사회관신축 소화설비공사</t>
  </si>
  <si>
    <t>0101  소화설비공사</t>
  </si>
  <si>
    <t>010101  장비설치공사</t>
  </si>
  <si>
    <t>010101</t>
  </si>
  <si>
    <t>010102  펌프실배관공사</t>
  </si>
  <si>
    <t>010102</t>
  </si>
  <si>
    <t>010103  옥내소화배관공사</t>
  </si>
  <si>
    <t>010103</t>
  </si>
  <si>
    <t>010104  스프링클러배관공사</t>
  </si>
  <si>
    <t>010104</t>
  </si>
  <si>
    <t>010105  소화내진공사</t>
  </si>
  <si>
    <t>010105</t>
  </si>
  <si>
    <t>[ 합           계 ]</t>
  </si>
  <si>
    <t>품목코드</t>
  </si>
  <si>
    <t>설정</t>
  </si>
  <si>
    <t>일위</t>
  </si>
  <si>
    <t>단산</t>
  </si>
  <si>
    <t>자재</t>
  </si>
  <si>
    <t>손료적용</t>
  </si>
  <si>
    <t>손료저장</t>
  </si>
  <si>
    <t>적용율</t>
  </si>
  <si>
    <t>JUK1</t>
  </si>
  <si>
    <t>JUK2</t>
  </si>
  <si>
    <t>JUK3</t>
  </si>
  <si>
    <t>JUK4</t>
  </si>
  <si>
    <t>JUK5</t>
  </si>
  <si>
    <t>JUK6</t>
  </si>
  <si>
    <t>JUK7</t>
  </si>
  <si>
    <t>JUK8</t>
  </si>
  <si>
    <t>JUK9</t>
  </si>
  <si>
    <t>JUK10</t>
  </si>
  <si>
    <t>JUK11</t>
  </si>
  <si>
    <t>JUK12</t>
  </si>
  <si>
    <t>JUK13</t>
  </si>
  <si>
    <t>JUK14</t>
  </si>
  <si>
    <t>JUK15</t>
  </si>
  <si>
    <t>JUK16</t>
  </si>
  <si>
    <t>JUK17</t>
  </si>
  <si>
    <t>JUK18</t>
  </si>
  <si>
    <t>JUK19</t>
  </si>
  <si>
    <t>JUK20</t>
  </si>
  <si>
    <t>자재구분</t>
  </si>
  <si>
    <t>공종+자재</t>
  </si>
  <si>
    <t>고유번호</t>
  </si>
  <si>
    <t>FP-1 주펌프(다단볼류트)</t>
  </si>
  <si>
    <t>1,730LPM*82M*55KW</t>
  </si>
  <si>
    <t>T</t>
  </si>
  <si>
    <t>FP-2 예비펌프(엔진펌프)</t>
  </si>
  <si>
    <t>FP-3 충압펌프(웨스코)</t>
  </si>
  <si>
    <t>60LPM*82M*7.5KW</t>
  </si>
  <si>
    <t>기계마운트또는방진장치</t>
  </si>
  <si>
    <t>7.5kW이하</t>
  </si>
  <si>
    <t>조</t>
  </si>
  <si>
    <t>56kW이하</t>
  </si>
  <si>
    <t>보통인부</t>
  </si>
  <si>
    <t>일반공사 직종</t>
  </si>
  <si>
    <t>기계설비공</t>
  </si>
  <si>
    <t>공구손료</t>
  </si>
  <si>
    <t>인력품의 3%</t>
  </si>
  <si>
    <t>TOTAL</t>
  </si>
  <si>
    <t>배관용탄소강관(나사식)</t>
  </si>
  <si>
    <t>SPP(백관), Φ15mm, 반제품</t>
  </si>
  <si>
    <t>m</t>
  </si>
  <si>
    <t>SPP(백관), Φ25mm, 반제품</t>
  </si>
  <si>
    <t>SPP(백관), Φ50mm, 반제품</t>
  </si>
  <si>
    <t>배관용탄소강관(용접식)</t>
  </si>
  <si>
    <t>SPP(백관), Φ80mm, 반제품</t>
  </si>
  <si>
    <t>SPP(백관), Φ100mm, 반제품</t>
  </si>
  <si>
    <t>SPP(백관), Φ125mm, 반제품</t>
  </si>
  <si>
    <t>나사식강관이음</t>
  </si>
  <si>
    <t>Φ15mm, 백엘보, 나사</t>
  </si>
  <si>
    <t>Φ25mm, 백엘보, 나사</t>
  </si>
  <si>
    <t>Φ50mm, 백엘보, 나사</t>
  </si>
  <si>
    <t>Φ15mm, 백티, 나사</t>
  </si>
  <si>
    <t>Φ50mm, 백티, 나사</t>
  </si>
  <si>
    <t>Φ15mm, 백니플, 나사</t>
  </si>
  <si>
    <t>Φ25mm, 백니플, 나사</t>
  </si>
  <si>
    <t>Φ15mm, 백유니언, 나사</t>
  </si>
  <si>
    <t>Φ25mm, 백유니언, 나사</t>
  </si>
  <si>
    <t>용접식강관이음</t>
  </si>
  <si>
    <t>Φ80mm, 백엘보, 용접</t>
  </si>
  <si>
    <t>Φ100mm, 백엘보, 용접</t>
  </si>
  <si>
    <t>Φ125mm, 백엘보, 용접</t>
  </si>
  <si>
    <t>Φ125mm, 백티, 용접</t>
  </si>
  <si>
    <t>Φ125mm, 백리듀서, 용접</t>
  </si>
  <si>
    <t>플랜지(맹플랜지)</t>
  </si>
  <si>
    <t>Φ125mm×0.98MPa,</t>
  </si>
  <si>
    <t>게이트밸브(청동)</t>
  </si>
  <si>
    <t>Φ20mm×0.98MPa</t>
  </si>
  <si>
    <t>Φ25mm×0.98MPa</t>
  </si>
  <si>
    <t>글로브밸브</t>
  </si>
  <si>
    <t>Φ80mm×0.98MPa, 주철</t>
  </si>
  <si>
    <t>체크밸브</t>
  </si>
  <si>
    <t>Φ15mm×0.98MPa, 청동</t>
  </si>
  <si>
    <t>스모렌스키체크밸브</t>
  </si>
  <si>
    <t>Φ50mm</t>
  </si>
  <si>
    <t>Φ100mm</t>
  </si>
  <si>
    <t>Φ125mm</t>
  </si>
  <si>
    <t>게이트밸브(OS &amp; Y) FC</t>
  </si>
  <si>
    <t>Φ80mm×0.98MPa</t>
  </si>
  <si>
    <t>Φ50mm×0.98MPa, 템퍼S.W</t>
  </si>
  <si>
    <t>Φ125mm×0.98MPa, 템퍼S.W</t>
  </si>
  <si>
    <t>볼밸브</t>
  </si>
  <si>
    <t>Φ15mm×0.98MPa, 황동</t>
  </si>
  <si>
    <t>여과망</t>
  </si>
  <si>
    <t>여과망, D125</t>
  </si>
  <si>
    <t>소방용밸브</t>
  </si>
  <si>
    <t>릴리프밸브소방, D25</t>
  </si>
  <si>
    <t>기동압력스위치</t>
  </si>
  <si>
    <t>전자식</t>
  </si>
  <si>
    <t>액체스트레이너</t>
  </si>
  <si>
    <t>Φ50mm×0.98MPa, 플랜지식</t>
  </si>
  <si>
    <t>Φ125mm×0.98MPa, 플랜지식</t>
  </si>
  <si>
    <t>수격방지기</t>
  </si>
  <si>
    <t>W.H.C, Φ50mm</t>
  </si>
  <si>
    <t>W.H.C, Φ125mm</t>
  </si>
  <si>
    <t>후렉시블죠인트(BL형)</t>
  </si>
  <si>
    <t>Φ50mm×0.98MPa</t>
  </si>
  <si>
    <t>Φ125mm×0.98MPa</t>
  </si>
  <si>
    <t>잡재료비</t>
  </si>
  <si>
    <t>주재료비의 3%</t>
  </si>
  <si>
    <t>소방유량계</t>
  </si>
  <si>
    <t>순간유량계(후로셀), D80</t>
  </si>
  <si>
    <t>압력계설치(백관)</t>
  </si>
  <si>
    <t>강관용접</t>
  </si>
  <si>
    <t>D80</t>
  </si>
  <si>
    <t>개소</t>
  </si>
  <si>
    <t>D100</t>
  </si>
  <si>
    <t>D125</t>
  </si>
  <si>
    <t>용접합후렌지</t>
  </si>
  <si>
    <t>Φ100mm×0.98MPa</t>
  </si>
  <si>
    <t>일반행가(전산볼트)</t>
  </si>
  <si>
    <t>파이프서포트</t>
  </si>
  <si>
    <t>1열x300H</t>
  </si>
  <si>
    <t>유성페인트(롤러칠)</t>
  </si>
  <si>
    <t>철재면,2회.1급, D15</t>
  </si>
  <si>
    <t>철재면,2회.1급, D80</t>
  </si>
  <si>
    <t>관보온(가교화발포.매직테이프)</t>
  </si>
  <si>
    <t>25TxD50</t>
  </si>
  <si>
    <t>25TxD80</t>
  </si>
  <si>
    <t>40TxD100</t>
  </si>
  <si>
    <t>40TxD125</t>
  </si>
  <si>
    <t>밸브보온 (함석마감)</t>
  </si>
  <si>
    <t>50TxD125</t>
  </si>
  <si>
    <t>U자형볼트</t>
  </si>
  <si>
    <t>비절연, D125</t>
  </si>
  <si>
    <t>배관공</t>
  </si>
  <si>
    <t>SPP(백관), Φ20mm, 반제품</t>
  </si>
  <si>
    <t>SPP(백관), Φ40mm, 반제품</t>
  </si>
  <si>
    <t>SPP(백관), Φ65mm, 반제품</t>
  </si>
  <si>
    <t>Φ50mm, 백리듀서, 나사</t>
  </si>
  <si>
    <t>Φ40mm, 백니플, 나사</t>
  </si>
  <si>
    <t>Φ100mm, 백니플, 나사</t>
  </si>
  <si>
    <t>Φ65mm, 백엘보, 용접</t>
  </si>
  <si>
    <t>Φ65mm, 백티, 용접</t>
  </si>
  <si>
    <t>Φ100mm, 백티, 용접</t>
  </si>
  <si>
    <t>Φ100mm, 백리듀서, 용접</t>
  </si>
  <si>
    <t>자동배수밸브, D20</t>
  </si>
  <si>
    <t>소화기</t>
  </si>
  <si>
    <t>분말소화기(ABC),  ABC 3.3kg</t>
  </si>
  <si>
    <t>소화기받침대</t>
  </si>
  <si>
    <t>3.3kg</t>
  </si>
  <si>
    <t>완강기</t>
  </si>
  <si>
    <t>3층용</t>
  </si>
  <si>
    <t>SET</t>
  </si>
  <si>
    <t>4층용</t>
  </si>
  <si>
    <t>5층용</t>
  </si>
  <si>
    <t>D65</t>
  </si>
  <si>
    <t>강관스리브(지수판제외,벽체)</t>
  </si>
  <si>
    <t>강관스리브 (지수판포함)</t>
  </si>
  <si>
    <t>내화충전재(벽관통)</t>
  </si>
  <si>
    <t>강관 100A</t>
  </si>
  <si>
    <t>25TxD40</t>
  </si>
  <si>
    <t>25TxD65</t>
  </si>
  <si>
    <t>옥내소화전설치(매입형)스텐</t>
  </si>
  <si>
    <t>일반, 1200*650*180</t>
  </si>
  <si>
    <t>단구, 1200*650*180</t>
  </si>
  <si>
    <t>쌍구연결송수구(매입형)</t>
  </si>
  <si>
    <t>D100*65*65</t>
  </si>
  <si>
    <t>방수용기구함(스텐)</t>
  </si>
  <si>
    <t>1300*800*180(호스2본)</t>
  </si>
  <si>
    <t>SPP(백관), Φ32mm, 반제품</t>
  </si>
  <si>
    <t>Φ32mm, 백엘보, 나사</t>
  </si>
  <si>
    <t>Φ40mm, 백엘보, 나사</t>
  </si>
  <si>
    <t>Φ25mm, 백티, 나사</t>
  </si>
  <si>
    <t>Φ32mm, 백티, 나사</t>
  </si>
  <si>
    <t>Φ40mm, 백티, 나사</t>
  </si>
  <si>
    <t>Φ25mm, 백리듀서, 나사</t>
  </si>
  <si>
    <t>Φ32mm, 백리듀서, 나사</t>
  </si>
  <si>
    <t>Φ40mm, 백리듀서, 나사</t>
  </si>
  <si>
    <t>Φ50mm, 백유니언, 나사</t>
  </si>
  <si>
    <t>Φ50mm, 백소켓, 나사</t>
  </si>
  <si>
    <t>Φ25mm, 백캡, 나사</t>
  </si>
  <si>
    <t>Φ80mm, 백티, 용접</t>
  </si>
  <si>
    <t>Φ65mm, 백리듀서, 용접</t>
  </si>
  <si>
    <t>Φ80mm×0.98MPa, 템퍼S.W</t>
  </si>
  <si>
    <t>프리액션밸브, D80</t>
  </si>
  <si>
    <t>알람밸브, D80</t>
  </si>
  <si>
    <t>앵글밸브, D40</t>
  </si>
  <si>
    <t>W.H.C, Φ65mm</t>
  </si>
  <si>
    <t>W.H.C, Φ80mm</t>
  </si>
  <si>
    <t>W.H.C, Φ100mm</t>
  </si>
  <si>
    <t>소방용헤드</t>
  </si>
  <si>
    <t>폐쇄상향72°C</t>
  </si>
  <si>
    <t>플러쉬형72°C</t>
  </si>
  <si>
    <t>드라이펜던트헤드(플러쉬형) 588mm 72°C</t>
  </si>
  <si>
    <t>SP JOINT(편조형)</t>
  </si>
  <si>
    <t>1.5M</t>
  </si>
  <si>
    <t>강관절단</t>
  </si>
  <si>
    <t>Φ65mm×0.98MPa</t>
  </si>
  <si>
    <t>D25</t>
  </si>
  <si>
    <t>D32</t>
  </si>
  <si>
    <t>D50</t>
  </si>
  <si>
    <t>입상관스리브(바닥)</t>
  </si>
  <si>
    <t>강관 25A</t>
  </si>
  <si>
    <t>강관 32A</t>
  </si>
  <si>
    <t>강관 50A</t>
  </si>
  <si>
    <t>강관 80A</t>
  </si>
  <si>
    <t>강관 125A</t>
  </si>
  <si>
    <t>내화충전재(바닥관통)</t>
  </si>
  <si>
    <t>D40</t>
  </si>
  <si>
    <t>인서트플레이트</t>
  </si>
  <si>
    <t>200x200x9T</t>
  </si>
  <si>
    <t>잡철물제작설치</t>
  </si>
  <si>
    <t>간단</t>
  </si>
  <si>
    <t>TON</t>
  </si>
  <si>
    <t>철재면,2회.1급, D25</t>
  </si>
  <si>
    <t>철재면,2회.1급, D32</t>
  </si>
  <si>
    <t>철재면,2회.1급, D40</t>
  </si>
  <si>
    <t>철재면,2회.1급, D50</t>
  </si>
  <si>
    <t>철재면,2회.1급, D65</t>
  </si>
  <si>
    <t>녹막이페인트칠</t>
  </si>
  <si>
    <t>2회</t>
  </si>
  <si>
    <t>㎡</t>
  </si>
  <si>
    <t>조합페인트칠</t>
  </si>
  <si>
    <t>철재면2회</t>
  </si>
  <si>
    <t>25TxD25</t>
  </si>
  <si>
    <t>25TxD32</t>
  </si>
  <si>
    <t>철강앵글</t>
  </si>
  <si>
    <t>ㄱ형강, 등변, 65×65×6mm</t>
  </si>
  <si>
    <t>kg</t>
  </si>
  <si>
    <t>비절연, D65</t>
  </si>
  <si>
    <t>비절연, D80</t>
  </si>
  <si>
    <t>비절연, D100</t>
  </si>
  <si>
    <t>횡방향 흔들림방지 버팀대</t>
  </si>
  <si>
    <t>KSTSB-2121-65</t>
  </si>
  <si>
    <t>KSTSB-2121-80</t>
  </si>
  <si>
    <t>KSTSB-2121-100</t>
  </si>
  <si>
    <t>KSTSB-2121-125</t>
  </si>
  <si>
    <t>종방향 흔들림방지 버팀대</t>
  </si>
  <si>
    <t>4방향 흔들림방지 버팀대</t>
  </si>
  <si>
    <t>KSTSB-2121-40</t>
  </si>
  <si>
    <t>유동식 그루브 조인트</t>
  </si>
  <si>
    <t>KST-AJ320F-100</t>
  </si>
  <si>
    <t>KST-AJ320F-125</t>
  </si>
  <si>
    <t>내진 스토퍼</t>
  </si>
  <si>
    <t>KST-ST-150</t>
  </si>
  <si>
    <t>KST-ST-200</t>
  </si>
  <si>
    <t>가지관 말단 고정행거(콘크리트)</t>
  </si>
  <si>
    <t>KST-HG-025</t>
  </si>
  <si>
    <t>버팀대전용 앵커볼트</t>
  </si>
  <si>
    <t>KST-FAZⅡ-12/10</t>
  </si>
  <si>
    <t>내진스토퍼전용 앵커볼트</t>
  </si>
  <si>
    <t>KST-FAZⅡ-16/25</t>
  </si>
  <si>
    <t>운송비</t>
  </si>
  <si>
    <t>소방설비내진장치의2%</t>
  </si>
  <si>
    <t>일 위 대 가 목 록</t>
  </si>
  <si>
    <t>코  드</t>
  </si>
  <si>
    <t>재 료 비</t>
  </si>
  <si>
    <t>경    비</t>
  </si>
  <si>
    <t>합    계</t>
  </si>
  <si>
    <t>번  호</t>
  </si>
  <si>
    <t>노임계수</t>
  </si>
  <si>
    <t>할증</t>
  </si>
  <si>
    <t>품셈개요</t>
  </si>
  <si>
    <t>장비일위</t>
  </si>
  <si>
    <t>호표 1</t>
  </si>
  <si>
    <t>호표 2</t>
  </si>
  <si>
    <t>호표 3</t>
  </si>
  <si>
    <t>호표 4</t>
  </si>
  <si>
    <t>호표 5</t>
  </si>
  <si>
    <t>호표 6</t>
  </si>
  <si>
    <t>호표 7</t>
  </si>
  <si>
    <t>호표 8</t>
  </si>
  <si>
    <t>호표 9</t>
  </si>
  <si>
    <t>호표 10</t>
  </si>
  <si>
    <t>호표 11</t>
  </si>
  <si>
    <t>호표 12</t>
  </si>
  <si>
    <t>호표 13</t>
  </si>
  <si>
    <t>호표 14</t>
  </si>
  <si>
    <t>호표 15</t>
  </si>
  <si>
    <t>호표 16</t>
  </si>
  <si>
    <t>호표 17</t>
  </si>
  <si>
    <t>호표 18</t>
  </si>
  <si>
    <t>호표 19</t>
  </si>
  <si>
    <t>호표 20</t>
  </si>
  <si>
    <t>호표 21</t>
  </si>
  <si>
    <t>호표 22</t>
  </si>
  <si>
    <t>호표 23</t>
  </si>
  <si>
    <t>호표 24</t>
  </si>
  <si>
    <t>호표 25</t>
  </si>
  <si>
    <t>호표 26</t>
  </si>
  <si>
    <t>호표 27</t>
  </si>
  <si>
    <t>호표 28</t>
  </si>
  <si>
    <t>호표 29</t>
  </si>
  <si>
    <t>호표 30</t>
  </si>
  <si>
    <t>호표 31</t>
  </si>
  <si>
    <t>호표 32</t>
  </si>
  <si>
    <t>호표 33</t>
  </si>
  <si>
    <t>호표 34</t>
  </si>
  <si>
    <t>호표 35</t>
  </si>
  <si>
    <t>호표 36</t>
  </si>
  <si>
    <t>호표 37</t>
  </si>
  <si>
    <t>호표 38</t>
  </si>
  <si>
    <t>호표 39</t>
  </si>
  <si>
    <t>호표 40</t>
  </si>
  <si>
    <t>호표 41</t>
  </si>
  <si>
    <t>호표 42</t>
  </si>
  <si>
    <t>호표 43</t>
  </si>
  <si>
    <t>호표 44</t>
  </si>
  <si>
    <t>호표 45</t>
  </si>
  <si>
    <t>호표 46</t>
  </si>
  <si>
    <t>호표 47</t>
  </si>
  <si>
    <t>호표 48</t>
  </si>
  <si>
    <t>호표 49</t>
  </si>
  <si>
    <t>호표 50</t>
  </si>
  <si>
    <t>호표 51</t>
  </si>
  <si>
    <t>호표 52</t>
  </si>
  <si>
    <t>호표 53</t>
  </si>
  <si>
    <t>호표 54</t>
  </si>
  <si>
    <t>호표 55</t>
  </si>
  <si>
    <t>호표 56</t>
  </si>
  <si>
    <t>호표 57</t>
  </si>
  <si>
    <t>호표 58</t>
  </si>
  <si>
    <t>호표 59</t>
  </si>
  <si>
    <t>호표 60</t>
  </si>
  <si>
    <t>호표 61</t>
  </si>
  <si>
    <t>호표 62</t>
  </si>
  <si>
    <t>유성페인트(롤러칠) - 노무비</t>
  </si>
  <si>
    <t>철재면, 2회 칠, Φ50mm 이하</t>
  </si>
  <si>
    <t>호표 63</t>
  </si>
  <si>
    <t>유성페인트(롤러칠) - 재료비</t>
  </si>
  <si>
    <t>철재면, 2회 칠, 1급</t>
  </si>
  <si>
    <t>M2</t>
  </si>
  <si>
    <t>호표 64</t>
  </si>
  <si>
    <t>D150</t>
  </si>
  <si>
    <t>호표 65</t>
  </si>
  <si>
    <t>강판절단</t>
  </si>
  <si>
    <t>3MM</t>
  </si>
  <si>
    <t>호표 66</t>
  </si>
  <si>
    <t>강판용접</t>
  </si>
  <si>
    <t>호표 67</t>
  </si>
  <si>
    <t>호표 68</t>
  </si>
  <si>
    <t>호표 69</t>
  </si>
  <si>
    <t>호표 70</t>
  </si>
  <si>
    <t>D200</t>
  </si>
  <si>
    <t>호표 71</t>
  </si>
  <si>
    <t>잡철물제작설치(철재)</t>
  </si>
  <si>
    <t>호표 72</t>
  </si>
  <si>
    <t>잡철물제작(철재)</t>
  </si>
  <si>
    <t>호표 73</t>
  </si>
  <si>
    <t>잡철물설치(철재)</t>
  </si>
  <si>
    <t>호표 74</t>
  </si>
  <si>
    <t>용접기 (교류)</t>
  </si>
  <si>
    <t>500 Amp</t>
  </si>
  <si>
    <t>HR</t>
  </si>
  <si>
    <t>호표 75</t>
  </si>
  <si>
    <t>A</t>
  </si>
  <si>
    <t>일위대가</t>
  </si>
  <si>
    <t>할증적용</t>
  </si>
  <si>
    <t>할증저장</t>
  </si>
  <si>
    <t>할증율</t>
  </si>
  <si>
    <t>HAL1</t>
  </si>
  <si>
    <t>HAL2</t>
  </si>
  <si>
    <t>HAL3</t>
  </si>
  <si>
    <t>일위대가+자재</t>
  </si>
  <si>
    <t>압력계설치(백관)    조     ( 호표 1 )</t>
  </si>
  <si>
    <t>압력계</t>
  </si>
  <si>
    <t>표시부직경 100mm, 30kg</t>
  </si>
  <si>
    <t>나사식강관제관이음쇠</t>
  </si>
  <si>
    <t>Φ15mm, 백부싱, 나사</t>
  </si>
  <si>
    <t>사이폰관(압력계설치용)</t>
  </si>
  <si>
    <t>콕밸브</t>
  </si>
  <si>
    <t>게이지콕, Φ15mm</t>
  </si>
  <si>
    <t xml:space="preserve"> [ 합          계 ]</t>
  </si>
  <si>
    <t>강관용접  D80  개소     ( 호표 2 )</t>
  </si>
  <si>
    <t>연강용피복아크용접봉</t>
  </si>
  <si>
    <t>연강용피복아크용접봉, CS-200, Φ3.2mm</t>
  </si>
  <si>
    <t>공통자재</t>
  </si>
  <si>
    <t>일반경비, 전력</t>
  </si>
  <si>
    <t>kwh</t>
  </si>
  <si>
    <t>용접공</t>
  </si>
  <si>
    <t>강관용접  D100  개소     ( 호표 3 )</t>
  </si>
  <si>
    <t>강관용접  D125  개소     ( 호표 4 )</t>
  </si>
  <si>
    <t>용접합후렌지  Φ50mm×0.98MPa  개소     ( 호표 5 )</t>
  </si>
  <si>
    <t>플랜지</t>
  </si>
  <si>
    <t>Φ50mm*0.98MPa</t>
  </si>
  <si>
    <t>볼트+너트</t>
  </si>
  <si>
    <t>M16x55L</t>
  </si>
  <si>
    <t>평와셔</t>
  </si>
  <si>
    <t>평와셔, 호칭경 16mm</t>
  </si>
  <si>
    <t>패킹</t>
  </si>
  <si>
    <t>플랜지용, Φ50mm</t>
  </si>
  <si>
    <t>용접합후렌지  Φ80mm×0.98MPa  개소     ( 호표 6 )</t>
  </si>
  <si>
    <t>Φ80mm*0.98MPa</t>
  </si>
  <si>
    <t>M16x60L</t>
  </si>
  <si>
    <t>플랜지용, Φ80mm</t>
  </si>
  <si>
    <t>용접합후렌지  Φ100mm×0.98MPa  개소     ( 호표 7 )</t>
  </si>
  <si>
    <t>Φ100mm*0.98MPa</t>
  </si>
  <si>
    <t>플랜지용, Φ100mm</t>
  </si>
  <si>
    <t>용접합후렌지  Φ125mm×0.98MPa  개소     ( 호표 8 )</t>
  </si>
  <si>
    <t>Φ125mm*0.98MPa</t>
  </si>
  <si>
    <t>M20x65L</t>
  </si>
  <si>
    <t>평와셔, 호칭경 20mm</t>
  </si>
  <si>
    <t>플랜지용, Φ125mm</t>
  </si>
  <si>
    <t>일반행가(전산볼트)  D80  개소     ( 호표 9 )</t>
  </si>
  <si>
    <t>지지행어</t>
  </si>
  <si>
    <t>파이프행어(일반), Φ80mm</t>
  </si>
  <si>
    <t>전산볼트</t>
  </si>
  <si>
    <t>전산볼트, 탄소강, M10*1000mm</t>
  </si>
  <si>
    <t>스트롱앵커, M10, 9.5mm</t>
  </si>
  <si>
    <t>일반행가(전산볼트)  D100  개소     ( 호표 10 )</t>
  </si>
  <si>
    <t>파이프행어(일반), Φ100mm</t>
  </si>
  <si>
    <t>전산볼트, 탄소강, M12*1000mm</t>
  </si>
  <si>
    <t>스트롱앵커, M13, 12.7mm</t>
  </si>
  <si>
    <t>일반행가(전산볼트)  D125  개소     ( 호표 11 )</t>
  </si>
  <si>
    <t>파이프행어(일반), Φ125mm</t>
  </si>
  <si>
    <t>파이프서포트  1열x300H  개소     ( 호표 12 )</t>
  </si>
  <si>
    <t>ㄱ형강</t>
  </si>
  <si>
    <t>ㄱ형강, 등변, 50*50*6mm</t>
  </si>
  <si>
    <t>세트앵커</t>
  </si>
  <si>
    <t>세트앵커, M13*L100mm</t>
  </si>
  <si>
    <t>열연강판</t>
  </si>
  <si>
    <t>12t</t>
  </si>
  <si>
    <t>유성페인트(롤러칠)  철재면,2회.1급, D15  M     ( 호표 13 )</t>
  </si>
  <si>
    <t>유성페인트(롤러칠)  철재면,2회.1급, D80  M     ( 호표 14 )</t>
  </si>
  <si>
    <t>관보온(가교화발포.매직테이프)  25TxD50  m     ( 호표 15 )</t>
  </si>
  <si>
    <t>관보온재</t>
  </si>
  <si>
    <t>아티론, 난연, Φ50*25mm</t>
  </si>
  <si>
    <t>슈퍼매직 303</t>
  </si>
  <si>
    <t>0.2t, 100mm*15m</t>
  </si>
  <si>
    <t>AL 밴드</t>
  </si>
  <si>
    <t>0.3*30W</t>
  </si>
  <si>
    <t>보온공</t>
  </si>
  <si>
    <t>관보온(가교화발포.매직테이프)  25TxD80  m     ( 호표 16 )</t>
  </si>
  <si>
    <t>아티론, 난연, Φ80*25mm</t>
  </si>
  <si>
    <t>관보온(가교화발포.매직테이프)  40TxD100  m     ( 호표 17 )</t>
  </si>
  <si>
    <t>아티론, 난연, Φ100*40mm</t>
  </si>
  <si>
    <t>관보온(가교화발포.매직테이프)  40TxD125  m     ( 호표 18 )</t>
  </si>
  <si>
    <t>아티론, 난연, Φ125*40mm</t>
  </si>
  <si>
    <t>밸브보온 (함석마감)  50TxD125  개소     ( 호표 19 )</t>
  </si>
  <si>
    <t>섬유단열재</t>
  </si>
  <si>
    <t>유리솜, 밀도40kg/㎥, 50mm, 유리면매트</t>
  </si>
  <si>
    <t>착색아연도강판</t>
  </si>
  <si>
    <t>0.4Tx914x1829</t>
  </si>
  <si>
    <t>m2</t>
  </si>
  <si>
    <t>강관용접  D65  개소     ( 호표 20 )</t>
  </si>
  <si>
    <t>강관스리브(지수판제외,벽체)  D100  개소     ( 호표 21 )</t>
  </si>
  <si>
    <t>배관용탄소강관</t>
  </si>
  <si>
    <t>SPP(백관), Φ150mm, 반제품</t>
  </si>
  <si>
    <t>코킹콤파운드</t>
  </si>
  <si>
    <t>강관스리브 (지수판포함)  D100  개소     ( 호표 22 )</t>
  </si>
  <si>
    <t>3.2t*914*1829</t>
  </si>
  <si>
    <t>내화충전재(벽관통)  강관 100A  개소     ( 호표 23 )</t>
  </si>
  <si>
    <t>차열재(벽체)</t>
  </si>
  <si>
    <t>일반행가(전산볼트)  D65  개소     ( 호표 24 )</t>
  </si>
  <si>
    <t>파이프행어(일반), Φ65mm</t>
  </si>
  <si>
    <t>관보온(가교화발포.매직테이프)  25TxD40  m     ( 호표 25 )</t>
  </si>
  <si>
    <t>아티론, 난연, Φ40*25mm</t>
  </si>
  <si>
    <t>관보온(가교화발포.매직테이프)  25TxD65  m     ( 호표 26 )</t>
  </si>
  <si>
    <t>아티론, 난연, Φ65*25mm</t>
  </si>
  <si>
    <t>옥내소화전설치(매입형)스텐  일반, 1200*650*180  개소     ( 호표 27 )</t>
  </si>
  <si>
    <t>소화전함</t>
  </si>
  <si>
    <t>옥내/내외함, 스테인리스스틸, 1200*650*180</t>
  </si>
  <si>
    <t>소화용호스</t>
  </si>
  <si>
    <t>소방호스, D40*15</t>
  </si>
  <si>
    <t>소방호스용노즐</t>
  </si>
  <si>
    <t>직/분사형, Φ40mm</t>
  </si>
  <si>
    <t>호스걸이</t>
  </si>
  <si>
    <t>회전식</t>
  </si>
  <si>
    <t>옥내소화전설치(매입형)스텐  단구, 1200*650*180  개소     ( 호표 28 )</t>
  </si>
  <si>
    <t>앵글밸브, D65</t>
  </si>
  <si>
    <t>쌍구연결송수구(매입형)  D100*65*65  개소     ( 호표 29 )</t>
  </si>
  <si>
    <t>소방용방수구</t>
  </si>
  <si>
    <t>쌍구매입형, 100*65*65</t>
  </si>
  <si>
    <t>방수용기구함(스텐)  1300*800*180(호스2본)  개소     ( 호표 30 )</t>
  </si>
  <si>
    <t>소화전함, 옥내/내외함, 스테인리스스틸, 1300*700*180</t>
  </si>
  <si>
    <t>소화용호스, 소방호스, D65*15</t>
  </si>
  <si>
    <t>소방호스용노즐, 직/분사형, Φ65mm</t>
  </si>
  <si>
    <t>강관절단  D80  개소     ( 호표 31 )</t>
  </si>
  <si>
    <t>산소가스</t>
  </si>
  <si>
    <t>기체</t>
  </si>
  <si>
    <t>L</t>
  </si>
  <si>
    <t>아세틸렌가스</t>
  </si>
  <si>
    <t>아세틸렌가스, L</t>
  </si>
  <si>
    <t>용접합후렌지  Φ65mm×0.98MPa  개소     ( 호표 32 )</t>
  </si>
  <si>
    <t>Φ65mm*0.98MPa</t>
  </si>
  <si>
    <t>플랜지용, Φ65mm</t>
  </si>
  <si>
    <t>강관스리브(지수판제외,벽체)  D25  개소     ( 호표 33 )</t>
  </si>
  <si>
    <t>강관스리브(지수판제외,벽체)  D32  개소     ( 호표 34 )</t>
  </si>
  <si>
    <t>강관스리브(지수판제외,벽체)  D50  개소     ( 호표 35 )</t>
  </si>
  <si>
    <t>강관스리브(지수판제외,벽체)  D80  개소     ( 호표 36 )</t>
  </si>
  <si>
    <t>강관스리브(지수판제외,벽체)  D125  개소     ( 호표 37 )</t>
  </si>
  <si>
    <t>SPP(백관), Φ200mm, 반제품</t>
  </si>
  <si>
    <t>입상관스리브(바닥)  D100  개소     ( 호표 38 )</t>
  </si>
  <si>
    <t>입상관성형스리브</t>
  </si>
  <si>
    <t>입상관스리브(바닥)  D125  개소     ( 호표 39 )</t>
  </si>
  <si>
    <t>내화충전재(벽관통)  강관 25A  개소     ( 호표 40 )</t>
  </si>
  <si>
    <t>내화충전재(벽관통)  강관 32A  개소     ( 호표 41 )</t>
  </si>
  <si>
    <t>내화충전재(벽관통)  강관 50A  개소     ( 호표 42 )</t>
  </si>
  <si>
    <t>내화충전재(벽관통)  강관 80A  개소     ( 호표 43 )</t>
  </si>
  <si>
    <t>내화충전재(벽관통)  강관 125A  개소     ( 호표 44 )</t>
  </si>
  <si>
    <t>내화충전재(바닥관통)  강관 100A  개소     ( 호표 45 )</t>
  </si>
  <si>
    <t>차열재(바닥)</t>
  </si>
  <si>
    <t>내화충전재(바닥관통)  강관 125A  개소     ( 호표 46 )</t>
  </si>
  <si>
    <t>일반행가(전산볼트)  D25  개소     ( 호표 47 )</t>
  </si>
  <si>
    <t>파이프행어(일반), Φ25mm</t>
  </si>
  <si>
    <t>일반행가(전산볼트)  D32  개소     ( 호표 48 )</t>
  </si>
  <si>
    <t>파이프행어(일반), Φ32mm</t>
  </si>
  <si>
    <t>일반행가(전산볼트)  D40  개소     ( 호표 49 )</t>
  </si>
  <si>
    <t>파이프행어(일반), Φ40mm</t>
  </si>
  <si>
    <t>일반행가(전산볼트)  D50  개소     ( 호표 50 )</t>
  </si>
  <si>
    <t>파이프행어(일반), Φ50mm</t>
  </si>
  <si>
    <t>인서트플레이트  200x200x9T  개소     ( 호표 51 )</t>
  </si>
  <si>
    <t>9t</t>
  </si>
  <si>
    <t>환봉(SS41)</t>
  </si>
  <si>
    <t>D12</t>
  </si>
  <si>
    <t>잡철물제작설치  간단  TON     ( 호표 52 )</t>
  </si>
  <si>
    <t>고장력강용피복아크용접봉</t>
  </si>
  <si>
    <t>고장력강용피복아크용접봉, LC-300, Φ3.2mm</t>
  </si>
  <si>
    <t>산소가스, 압축가스</t>
  </si>
  <si>
    <t>아세틸렌가스, kg</t>
  </si>
  <si>
    <t>용접기손료</t>
  </si>
  <si>
    <t>손료, 교류200A</t>
  </si>
  <si>
    <t>전력</t>
  </si>
  <si>
    <t>㎾h</t>
  </si>
  <si>
    <t>물가정보-P부록179</t>
  </si>
  <si>
    <t>특별인부</t>
  </si>
  <si>
    <t>철공</t>
  </si>
  <si>
    <t>유성페인트(롤러칠)  철재면,2회.1급, D25  M     ( 호표 53 )</t>
  </si>
  <si>
    <t>유성페인트(롤러칠)  철재면,2회.1급, D32  M     ( 호표 54 )</t>
  </si>
  <si>
    <t>유성페인트(롤러칠)  철재면,2회.1급, D40  M     ( 호표 55 )</t>
  </si>
  <si>
    <t>유성페인트(롤러칠)  철재면,2회.1급, D50  M     ( 호표 56 )</t>
  </si>
  <si>
    <t>유성페인트(롤러칠)  철재면,2회.1급, D65  M     ( 호표 57 )</t>
  </si>
  <si>
    <t>녹막이페인트칠  2회  ㎡     ( 호표 58 )</t>
  </si>
  <si>
    <t>방청페인트</t>
  </si>
  <si>
    <t>방청페인트, KSM6030-1종2류, 광명단페인트</t>
  </si>
  <si>
    <t>신너</t>
  </si>
  <si>
    <t>KSM-6060,2종</t>
  </si>
  <si>
    <t>시설단가</t>
  </si>
  <si>
    <t>도장공</t>
  </si>
  <si>
    <t>조합페인트칠  철재면2회  ㎡     ( 호표 59 )</t>
  </si>
  <si>
    <t>조합페인트</t>
  </si>
  <si>
    <t>조합페인트, KSM6020-1종1급, 황색</t>
  </si>
  <si>
    <t>관보온(가교화발포.매직테이프)  25TxD25  m     ( 호표 60 )</t>
  </si>
  <si>
    <t>아티론, 난연, Φ25*25mm</t>
  </si>
  <si>
    <t>관보온(가교화발포.매직테이프)  25TxD32  m     ( 호표 61 )</t>
  </si>
  <si>
    <t>아티론, 난연, Φ32*25mm</t>
  </si>
  <si>
    <t>강관용접  D50  개소     ( 호표 62 )</t>
  </si>
  <si>
    <t>유성페인트(롤러칠) - 노무비  철재면, 2회 칠, Φ50mm 이하  M     ( 호표 63 )</t>
  </si>
  <si>
    <t>유성페인트(롤러칠) - 재료비  철재면, 2회 칠, 1급  M2     ( 호표 64 )</t>
  </si>
  <si>
    <t>조합페인트, KSM6020-1종1급, 백색</t>
  </si>
  <si>
    <t>시너</t>
  </si>
  <si>
    <t>시너, KSM6060, 1종</t>
  </si>
  <si>
    <t>강관절단  D150  개소     ( 호표 65 )</t>
  </si>
  <si>
    <t>강판절단  3MM  m     ( 호표 66 )</t>
  </si>
  <si>
    <t>강판용접  3MM  m     ( 호표 67 )</t>
  </si>
  <si>
    <t>강관절단  D40  개소     ( 호표 68 )</t>
  </si>
  <si>
    <t>강관절단  D50  개소     ( 호표 69 )</t>
  </si>
  <si>
    <t>강관절단  D125  개소     ( 호표 70 )</t>
  </si>
  <si>
    <t>강관절단  D200  개소     ( 호표 71 )</t>
  </si>
  <si>
    <t>잡철물제작설치(철재)  간단  TON     ( 호표 72 )</t>
  </si>
  <si>
    <t>잡철물제작(철재)  간단  TON     ( 호표 73 )</t>
  </si>
  <si>
    <t>연강용피복아크용접봉, CR-13, Φ3.2mm</t>
  </si>
  <si>
    <t>잡철물설치(철재)  간단  TON     ( 호표 74 )</t>
  </si>
  <si>
    <t>용접기 (교류)  500 Amp  HR     ( 호표 75 )</t>
  </si>
  <si>
    <t>용접기(교류)</t>
  </si>
  <si>
    <t>500Amp</t>
  </si>
  <si>
    <t>천원</t>
  </si>
  <si>
    <t>단 가 대 비 표</t>
  </si>
  <si>
    <t>규격</t>
  </si>
  <si>
    <t>품목구분</t>
  </si>
  <si>
    <t>노임구분</t>
  </si>
  <si>
    <t>소수점처리</t>
  </si>
  <si>
    <t>조달청가격</t>
  </si>
  <si>
    <t>PAGE</t>
  </si>
  <si>
    <t>거래가격</t>
  </si>
  <si>
    <t>유통물가</t>
  </si>
  <si>
    <t>물가자료</t>
  </si>
  <si>
    <t>조사가격</t>
  </si>
  <si>
    <t>적용단가</t>
  </si>
  <si>
    <t>자재 1</t>
  </si>
  <si>
    <t>1451</t>
  </si>
  <si>
    <t>1190</t>
  </si>
  <si>
    <t>자재 2</t>
  </si>
  <si>
    <t>자재 3</t>
  </si>
  <si>
    <t>자재 4</t>
  </si>
  <si>
    <t>자재 5</t>
  </si>
  <si>
    <t>1261</t>
  </si>
  <si>
    <t>I-747</t>
  </si>
  <si>
    <t>자재 6</t>
  </si>
  <si>
    <t>1248</t>
  </si>
  <si>
    <t>자재 7</t>
  </si>
  <si>
    <t>1326</t>
  </si>
  <si>
    <t>1180</t>
  </si>
  <si>
    <t>자재 8</t>
  </si>
  <si>
    <t>자재 9</t>
  </si>
  <si>
    <t>자재 10</t>
  </si>
  <si>
    <t>54</t>
  </si>
  <si>
    <t>21</t>
  </si>
  <si>
    <t>자재 11</t>
  </si>
  <si>
    <t>자재 12</t>
  </si>
  <si>
    <t>695</t>
  </si>
  <si>
    <t>391</t>
  </si>
  <si>
    <t>자재 13</t>
  </si>
  <si>
    <t>95</t>
  </si>
  <si>
    <t>121,117</t>
  </si>
  <si>
    <t>자재 14</t>
  </si>
  <si>
    <t>자재 15</t>
  </si>
  <si>
    <t>자재 16</t>
  </si>
  <si>
    <t>자재 17</t>
  </si>
  <si>
    <t>93</t>
  </si>
  <si>
    <t>51</t>
  </si>
  <si>
    <t>자재 18</t>
  </si>
  <si>
    <t>자재 19</t>
  </si>
  <si>
    <t>96</t>
  </si>
  <si>
    <t>56</t>
  </si>
  <si>
    <t>자재 20</t>
  </si>
  <si>
    <t>자재 21</t>
  </si>
  <si>
    <t>88+95</t>
  </si>
  <si>
    <t>49</t>
  </si>
  <si>
    <t>자재 22</t>
  </si>
  <si>
    <t>자재 23</t>
  </si>
  <si>
    <t>자재 24</t>
  </si>
  <si>
    <t>43</t>
  </si>
  <si>
    <t>18</t>
  </si>
  <si>
    <t>자재 25</t>
  </si>
  <si>
    <t>61</t>
  </si>
  <si>
    <t>자재 26</t>
  </si>
  <si>
    <t>26</t>
  </si>
  <si>
    <t>자재 27</t>
  </si>
  <si>
    <t>자재 28</t>
  </si>
  <si>
    <t>57</t>
  </si>
  <si>
    <t>자재 29</t>
  </si>
  <si>
    <t>53</t>
  </si>
  <si>
    <t>자재 30</t>
  </si>
  <si>
    <t>자재 31</t>
  </si>
  <si>
    <t>자재 32</t>
  </si>
  <si>
    <t>827</t>
  </si>
  <si>
    <t>622</t>
  </si>
  <si>
    <t>자재 33</t>
  </si>
  <si>
    <t>자재 34</t>
  </si>
  <si>
    <t>자재 35</t>
  </si>
  <si>
    <t>자재 36</t>
  </si>
  <si>
    <t>자재 37</t>
  </si>
  <si>
    <t>자재 38</t>
  </si>
  <si>
    <t>자재 39</t>
  </si>
  <si>
    <t>자재 40</t>
  </si>
  <si>
    <t>518</t>
  </si>
  <si>
    <t>II-241</t>
  </si>
  <si>
    <t>설비협회</t>
  </si>
  <si>
    <t>자재 41</t>
  </si>
  <si>
    <t>자재 42</t>
  </si>
  <si>
    <t>자재 43</t>
  </si>
  <si>
    <t>자재 44</t>
  </si>
  <si>
    <t>자재 45</t>
  </si>
  <si>
    <t>자재 46</t>
  </si>
  <si>
    <t>자재 47</t>
  </si>
  <si>
    <t>자재 48</t>
  </si>
  <si>
    <t>자재 49</t>
  </si>
  <si>
    <t>자재 50</t>
  </si>
  <si>
    <t>자재 51</t>
  </si>
  <si>
    <t>자재 52</t>
  </si>
  <si>
    <t>자재 53</t>
  </si>
  <si>
    <t>자재 54</t>
  </si>
  <si>
    <t>II-747</t>
  </si>
  <si>
    <t>자재 55</t>
  </si>
  <si>
    <t>991</t>
  </si>
  <si>
    <t>683</t>
  </si>
  <si>
    <t>자재 56</t>
  </si>
  <si>
    <t>599</t>
  </si>
  <si>
    <t>466</t>
  </si>
  <si>
    <t>556</t>
  </si>
  <si>
    <t>자재 57</t>
  </si>
  <si>
    <t>616</t>
  </si>
  <si>
    <t>477</t>
  </si>
  <si>
    <t>자재 58</t>
  </si>
  <si>
    <t>II-258</t>
  </si>
  <si>
    <t>자재 59</t>
  </si>
  <si>
    <t>615</t>
  </si>
  <si>
    <t>자재 60</t>
  </si>
  <si>
    <t>자재 61</t>
  </si>
  <si>
    <t>자재 62</t>
  </si>
  <si>
    <t>자재 63</t>
  </si>
  <si>
    <t>자재 64</t>
  </si>
  <si>
    <t>자재 65</t>
  </si>
  <si>
    <t>자재 66</t>
  </si>
  <si>
    <t>자재 67</t>
  </si>
  <si>
    <t>자재 68</t>
  </si>
  <si>
    <t>990</t>
  </si>
  <si>
    <t>II-751</t>
  </si>
  <si>
    <t>자재 69</t>
  </si>
  <si>
    <t>자재 70</t>
  </si>
  <si>
    <t>자재 71</t>
  </si>
  <si>
    <t>자재 72</t>
  </si>
  <si>
    <t>자재 73</t>
  </si>
  <si>
    <t>자재 74</t>
  </si>
  <si>
    <t>706</t>
  </si>
  <si>
    <t>자재 75</t>
  </si>
  <si>
    <t>자재 76</t>
  </si>
  <si>
    <t>828</t>
  </si>
  <si>
    <t>596</t>
  </si>
  <si>
    <t>자재 77</t>
  </si>
  <si>
    <t>831</t>
  </si>
  <si>
    <t>592</t>
  </si>
  <si>
    <t>자재 78</t>
  </si>
  <si>
    <t>595</t>
  </si>
  <si>
    <t>자재 79</t>
  </si>
  <si>
    <t>자재 80</t>
  </si>
  <si>
    <t>자재 81</t>
  </si>
  <si>
    <t>981</t>
  </si>
  <si>
    <t>자재 82</t>
  </si>
  <si>
    <t>833</t>
  </si>
  <si>
    <t>598</t>
  </si>
  <si>
    <t>자재 83</t>
  </si>
  <si>
    <t>자재 84</t>
  </si>
  <si>
    <t>98</t>
  </si>
  <si>
    <t>자재 85</t>
  </si>
  <si>
    <t>자재 86</t>
  </si>
  <si>
    <t>자재 87</t>
  </si>
  <si>
    <t>자재 88</t>
  </si>
  <si>
    <t>자재 89</t>
  </si>
  <si>
    <t>자재 90</t>
  </si>
  <si>
    <t>물정740</t>
  </si>
  <si>
    <t>자재 91</t>
  </si>
  <si>
    <t>자재 92</t>
  </si>
  <si>
    <t>자재 93</t>
  </si>
  <si>
    <t>자재 94</t>
  </si>
  <si>
    <t>자재 95</t>
  </si>
  <si>
    <t>753</t>
  </si>
  <si>
    <t>522</t>
  </si>
  <si>
    <t>자재 96</t>
  </si>
  <si>
    <t>자재 97</t>
  </si>
  <si>
    <t>자재 98</t>
  </si>
  <si>
    <t>자재 99</t>
  </si>
  <si>
    <t>자재 100</t>
  </si>
  <si>
    <t>자재 101</t>
  </si>
  <si>
    <t>자재 102</t>
  </si>
  <si>
    <t>자재 103</t>
  </si>
  <si>
    <t>자재 104</t>
  </si>
  <si>
    <t>자재 105</t>
  </si>
  <si>
    <t>자재 106</t>
  </si>
  <si>
    <t>자재 107</t>
  </si>
  <si>
    <t>757</t>
  </si>
  <si>
    <t>525</t>
  </si>
  <si>
    <t>자재 108</t>
  </si>
  <si>
    <t>자재 109</t>
  </si>
  <si>
    <t>자재 110</t>
  </si>
  <si>
    <t>자재 111</t>
  </si>
  <si>
    <t>자재 112</t>
  </si>
  <si>
    <t>자재 113</t>
  </si>
  <si>
    <t>자재 114</t>
  </si>
  <si>
    <t>자재 115</t>
  </si>
  <si>
    <t>자재 116</t>
  </si>
  <si>
    <t>자재 117</t>
  </si>
  <si>
    <t>자재 118</t>
  </si>
  <si>
    <t>826</t>
  </si>
  <si>
    <t>590</t>
  </si>
  <si>
    <t>자재 119</t>
  </si>
  <si>
    <t>자재 120</t>
  </si>
  <si>
    <t>자재 121</t>
  </si>
  <si>
    <t>자재 122</t>
  </si>
  <si>
    <t>758</t>
  </si>
  <si>
    <t>529</t>
  </si>
  <si>
    <t>자재 123</t>
  </si>
  <si>
    <t>자재 124</t>
  </si>
  <si>
    <t>자재 125</t>
  </si>
  <si>
    <t>자재 126</t>
  </si>
  <si>
    <t>자재 127</t>
  </si>
  <si>
    <t>자재 128</t>
  </si>
  <si>
    <t>자재 129</t>
  </si>
  <si>
    <t>자재 130</t>
  </si>
  <si>
    <t>자재 131</t>
  </si>
  <si>
    <t>자재 132</t>
  </si>
  <si>
    <t>자재 133</t>
  </si>
  <si>
    <t>자재 134</t>
  </si>
  <si>
    <t>자재 135</t>
  </si>
  <si>
    <t>자재 136</t>
  </si>
  <si>
    <t>자재 137</t>
  </si>
  <si>
    <t>자재 138</t>
  </si>
  <si>
    <t>자재 139</t>
  </si>
  <si>
    <t>자재 140</t>
  </si>
  <si>
    <t>자재 141</t>
  </si>
  <si>
    <t>자재 142</t>
  </si>
  <si>
    <t>자재 143</t>
  </si>
  <si>
    <t>자재 144</t>
  </si>
  <si>
    <t>자재 145</t>
  </si>
  <si>
    <t>자재 146</t>
  </si>
  <si>
    <t>761</t>
  </si>
  <si>
    <t>538</t>
  </si>
  <si>
    <t>자재 147</t>
  </si>
  <si>
    <t>자재 148</t>
  </si>
  <si>
    <t>자재 149</t>
  </si>
  <si>
    <t>자재 150</t>
  </si>
  <si>
    <t>자재 151</t>
  </si>
  <si>
    <t>자재 152</t>
  </si>
  <si>
    <t>850</t>
  </si>
  <si>
    <t>618</t>
  </si>
  <si>
    <t>자재 153</t>
  </si>
  <si>
    <t>자재 154</t>
  </si>
  <si>
    <t>854</t>
  </si>
  <si>
    <t>656</t>
  </si>
  <si>
    <t>자재 155</t>
  </si>
  <si>
    <t>자재 156</t>
  </si>
  <si>
    <t>1185</t>
  </si>
  <si>
    <t>751</t>
  </si>
  <si>
    <t>자재 157</t>
  </si>
  <si>
    <t>1169</t>
  </si>
  <si>
    <t>752</t>
  </si>
  <si>
    <t>자재 158</t>
  </si>
  <si>
    <t>자재 159</t>
  </si>
  <si>
    <t>자재 160</t>
  </si>
  <si>
    <t>자재 161</t>
  </si>
  <si>
    <t>자재 162</t>
  </si>
  <si>
    <t>자재 163</t>
  </si>
  <si>
    <t>자재 164</t>
  </si>
  <si>
    <t>1189</t>
  </si>
  <si>
    <t>780</t>
  </si>
  <si>
    <t>자재 165</t>
  </si>
  <si>
    <t>자재 166</t>
  </si>
  <si>
    <t>자재 167</t>
  </si>
  <si>
    <t>자재 168</t>
  </si>
  <si>
    <t>자재 169</t>
  </si>
  <si>
    <t>자재 170</t>
  </si>
  <si>
    <t>자재 171</t>
  </si>
  <si>
    <t>자재 172</t>
  </si>
  <si>
    <t>II-888</t>
  </si>
  <si>
    <t>자재 173</t>
  </si>
  <si>
    <t>자재 174</t>
  </si>
  <si>
    <t>자재 175</t>
  </si>
  <si>
    <t>868</t>
  </si>
  <si>
    <t>자재 176</t>
  </si>
  <si>
    <t>II-887</t>
  </si>
  <si>
    <t>자재 177</t>
  </si>
  <si>
    <t>자재 178</t>
  </si>
  <si>
    <t>자재 179</t>
  </si>
  <si>
    <t>625</t>
  </si>
  <si>
    <t>II-238</t>
  </si>
  <si>
    <t>자재 180</t>
  </si>
  <si>
    <t>982</t>
  </si>
  <si>
    <t>자재 181</t>
  </si>
  <si>
    <t>자재 182</t>
  </si>
  <si>
    <t>자재 183</t>
  </si>
  <si>
    <t>부록343</t>
  </si>
  <si>
    <t>부록179</t>
  </si>
  <si>
    <t>자재 184</t>
  </si>
  <si>
    <t>자재 185</t>
  </si>
  <si>
    <t>자재 186</t>
  </si>
  <si>
    <t>노임 1</t>
  </si>
  <si>
    <t>B</t>
  </si>
  <si>
    <t>노임 2</t>
  </si>
  <si>
    <t>노임 3</t>
  </si>
  <si>
    <t>노임 4</t>
  </si>
  <si>
    <t>노임 5</t>
  </si>
  <si>
    <t>노임 6</t>
  </si>
  <si>
    <t>노임 7</t>
  </si>
  <si>
    <t>노임 8</t>
  </si>
  <si>
    <t>자재 187</t>
  </si>
  <si>
    <t>자재 188</t>
  </si>
  <si>
    <t>자재 189</t>
  </si>
  <si>
    <t>자재 190</t>
  </si>
  <si>
    <t>자재 191</t>
  </si>
  <si>
    <t>자재 192</t>
  </si>
  <si>
    <t>자재 193</t>
  </si>
  <si>
    <t>자재 194</t>
  </si>
  <si>
    <t>자재 195</t>
  </si>
  <si>
    <t>자재 196</t>
  </si>
  <si>
    <t>자재 197</t>
  </si>
  <si>
    <t>자재 198</t>
  </si>
  <si>
    <t>자재 199</t>
  </si>
  <si>
    <t>자재 200</t>
  </si>
  <si>
    <t>자재 201</t>
  </si>
  <si>
    <t>자재 202</t>
  </si>
  <si>
    <t>자재 203</t>
  </si>
  <si>
    <t>자재 204</t>
  </si>
  <si>
    <t>자재 205</t>
  </si>
  <si>
    <t>903</t>
  </si>
  <si>
    <t>자재 206</t>
  </si>
  <si>
    <t>759</t>
  </si>
  <si>
    <t>자재 207</t>
  </si>
  <si>
    <t>자재 208</t>
  </si>
  <si>
    <t>이 Sheet는 수정하지 마십시요</t>
  </si>
  <si>
    <t>공사구분</t>
  </si>
  <si>
    <t>C</t>
  </si>
  <si>
    <t>타이틀</t>
  </si>
  <si>
    <t>확정내역</t>
  </si>
  <si>
    <t>원내역</t>
  </si>
  <si>
    <t>자재단가적용</t>
  </si>
  <si>
    <t>경비단가적용</t>
  </si>
  <si>
    <t>품목코드형식</t>
  </si>
  <si>
    <t>XXXX-XXXXXXXXXXXXX</t>
  </si>
  <si>
    <t>내역금액소수점처리</t>
  </si>
  <si>
    <t>일위대가내역소수점처리</t>
  </si>
  <si>
    <t>단가명</t>
  </si>
  <si>
    <t>TTTTT</t>
  </si>
  <si>
    <t>환율</t>
  </si>
  <si>
    <t>시간당작업량</t>
  </si>
  <si>
    <t>R</t>
  </si>
  <si>
    <t>1회 사이클시간</t>
  </si>
  <si>
    <t>시간당 작업사이클</t>
  </si>
  <si>
    <t>일반변수</t>
  </si>
  <si>
    <t>시간당 노임산출 계수</t>
  </si>
  <si>
    <t>1/8*16/12*25/20</t>
  </si>
  <si>
    <t>재료비 할증 계수</t>
  </si>
  <si>
    <t>노무비 할증 계수</t>
  </si>
  <si>
    <t>경비 할증 계수</t>
  </si>
  <si>
    <t>내역,일위대가 품명,규격,단위 따로적용</t>
  </si>
  <si>
    <t>내역단가 소수점처리</t>
  </si>
  <si>
    <t>코드</t>
  </si>
  <si>
    <t>공종구분명</t>
  </si>
  <si>
    <t>원가비목코드</t>
  </si>
  <si>
    <t>작 업 부 산 물</t>
  </si>
  <si>
    <t>운    반    비</t>
  </si>
  <si>
    <t>C1</t>
  </si>
  <si>
    <t>관 급 자 재 비</t>
  </si>
  <si>
    <t>사 급 자 재 비</t>
  </si>
  <si>
    <t>D3</t>
  </si>
  <si>
    <t>외    자    재</t>
  </si>
  <si>
    <t>...</t>
  </si>
  <si>
    <t>2.전기소방공사</t>
    <phoneticPr fontId="7" type="noConversion"/>
  </si>
  <si>
    <t>1.기계소방공사</t>
    <phoneticPr fontId="7" type="noConversion"/>
  </si>
  <si>
    <t>기계소방</t>
    <phoneticPr fontId="7" type="noConversion"/>
  </si>
  <si>
    <t>전기소방</t>
    <phoneticPr fontId="7" type="noConversion"/>
  </si>
  <si>
    <t xml:space="preserve"> </t>
  </si>
  <si>
    <t>[ 소 방 설 비]</t>
    <phoneticPr fontId="7" type="noConversion"/>
  </si>
  <si>
    <t>원 가 계 산 서</t>
    <phoneticPr fontId="7" type="noConversion"/>
  </si>
  <si>
    <t>내 역 서</t>
    <phoneticPr fontId="7" type="noConversion"/>
  </si>
  <si>
    <t>[ 기 계 소 방]</t>
    <phoneticPr fontId="7" type="noConversion"/>
  </si>
  <si>
    <t>일 위 대 가</t>
    <phoneticPr fontId="7" type="noConversion"/>
  </si>
  <si>
    <t>단 가 대 비 표</t>
    <phoneticPr fontId="7" type="noConversion"/>
  </si>
  <si>
    <t>[ 전 기 소 방 ]</t>
    <phoneticPr fontId="7" type="noConversion"/>
  </si>
  <si>
    <t>단 가 조 사 서</t>
    <phoneticPr fontId="7" type="noConversion"/>
  </si>
  <si>
    <t>산 출 서</t>
    <phoneticPr fontId="7" type="noConversion"/>
  </si>
  <si>
    <t>[ 기 계 소 방 ]</t>
    <phoneticPr fontId="7" type="noConversion"/>
  </si>
  <si>
    <t>외 주 견 적 서</t>
    <phoneticPr fontId="7" type="noConversion"/>
  </si>
  <si>
    <t>44EF539C22A1071C58DAFA7FE23ADF9D8CFF4</t>
  </si>
  <si>
    <t>01010144EF539C22A1071C58DAFA7FE23ADF9D8CFF4</t>
  </si>
  <si>
    <t>44EF539C22A1071C58DAFA7FE23ADF9D8CFF7</t>
  </si>
  <si>
    <t>01010144EF539C22A1071C58DAFA7FE23ADF9D8CFF7</t>
  </si>
  <si>
    <t>44EF539C22A1071C58DAFA7FE23ADF9D8CFF6</t>
  </si>
  <si>
    <t>01010144EF539C22A1071C58DAFA7FE23ADF9D8CFF6</t>
  </si>
  <si>
    <t>426852BE02F102B9F00B2121DA18B49827A03</t>
  </si>
  <si>
    <t>010101426852BE02F102B9F00B2121DA18B49827A03</t>
  </si>
  <si>
    <t>426852BE02F102B9F00B2121DA18B4982797B</t>
  </si>
  <si>
    <t>010101426852BE02F102B9F00B2121DA18B4982797B</t>
  </si>
  <si>
    <t>458F52B0B291036FF6D4FD3E36BE1A882D703</t>
  </si>
  <si>
    <t>010101458F52B0B291036FF6D4FD3E36BE1A882D703</t>
  </si>
  <si>
    <t>458F52B0B291036FF6D4FD3E36BE1A882D281</t>
  </si>
  <si>
    <t>010101458F52B0B291036FF6D4FD3E36BE1A882D281</t>
  </si>
  <si>
    <t>444E5BAD12E10B70EB295977F4A001</t>
  </si>
  <si>
    <t>010101444E5BAD12E10B70EB295977F4A001</t>
  </si>
  <si>
    <t>420758CD32910A33523F9A020EDAEFD0B15AA</t>
  </si>
  <si>
    <t>010102420758CD32910A33523F9A020EDAEFD0B15AA</t>
  </si>
  <si>
    <t>420758CD32910A33523F9A020EDAEFD0B15A8</t>
  </si>
  <si>
    <t>010102420758CD32910A33523F9A020EDAEFD0B15A8</t>
  </si>
  <si>
    <t>420758CD32910A33523F9A020EDAEFD0B15A7</t>
  </si>
  <si>
    <t>010102420758CD32910A33523F9A020EDAEFD0B15A7</t>
  </si>
  <si>
    <t>420758CD32910A33523F9A020EDAEFD0B12DB</t>
  </si>
  <si>
    <t>010102420758CD32910A33523F9A020EDAEFD0B12DB</t>
  </si>
  <si>
    <t>420758CD32910A33523F9A020EDAEFD0B12D8</t>
  </si>
  <si>
    <t>010102420758CD32910A33523F9A020EDAEFD0B12D8</t>
  </si>
  <si>
    <t>420758CD32910A33523F9A020EDAEFD0B12D9</t>
  </si>
  <si>
    <t>010102420758CD32910A33523F9A020EDAEFD0B12D9</t>
  </si>
  <si>
    <t>420758CD32910A337D84A56C1D6C9632AC534</t>
  </si>
  <si>
    <t>010102420758CD32910A337D84A56C1D6C9632AC534</t>
  </si>
  <si>
    <t>420758CD32910A337D84A56C1D6C9632AC536</t>
  </si>
  <si>
    <t>010102420758CD32910A337D84A56C1D6C9632AC536</t>
  </si>
  <si>
    <t>420758CD32910A337D84A56C1D6C9632AC533</t>
  </si>
  <si>
    <t>010102420758CD32910A337D84A56C1D6C9632AC533</t>
  </si>
  <si>
    <t>420758CD32910A337D84A56C1D6C9632AC429</t>
  </si>
  <si>
    <t>010102420758CD32910A337D84A56C1D6C9632AC429</t>
  </si>
  <si>
    <t>420758CD32910A337D84A56C1D6C9632ACB5C</t>
  </si>
  <si>
    <t>010102420758CD32910A337D84A56C1D6C9632ACB5C</t>
  </si>
  <si>
    <t>420758CD32910A337D84A56C1D6C96325410F</t>
  </si>
  <si>
    <t>010102420758CD32910A337D84A56C1D6C96325410F</t>
  </si>
  <si>
    <t>420758CD32910A337D84A56C1D6C96325410D</t>
  </si>
  <si>
    <t>010102420758CD32910A337D84A56C1D6C96325410D</t>
  </si>
  <si>
    <t>420758CD32910A337D84A56C1D6C96325433C</t>
  </si>
  <si>
    <t>010102420758CD32910A337D84A56C1D6C96325433C</t>
  </si>
  <si>
    <t>420758CD32910A337D84A56C1D6C96325433E</t>
  </si>
  <si>
    <t>010102420758CD32910A337D84A56C1D6C96325433E</t>
  </si>
  <si>
    <t>420758CD32910A337D961D32ADD0A4D4D430A</t>
  </si>
  <si>
    <t>010102420758CD32910A337D961D32ADD0A4D4D430A</t>
  </si>
  <si>
    <t>420758CD32910A337D961D32ADD0A4D4D430B</t>
  </si>
  <si>
    <t>010102420758CD32910A337D961D32ADD0A4D4D430B</t>
  </si>
  <si>
    <t>420758CD32910A337D961D32ADD0A4D4D4308</t>
  </si>
  <si>
    <t>010102420758CD32910A337D961D32ADD0A4D4D4308</t>
  </si>
  <si>
    <t>420758CD32910A337D961D32ADD0A4D4CAC2F</t>
  </si>
  <si>
    <t>010102420758CD32910A337D961D32ADD0A4D4CAC2F</t>
  </si>
  <si>
    <t>420758CD32910A337D961D32ADD0A4D4340D4</t>
  </si>
  <si>
    <t>010102420758CD32910A337D961D32ADD0A4D4340D4</t>
  </si>
  <si>
    <t>420758CD32910A330ABA8FDF1FF92675AB243</t>
  </si>
  <si>
    <t>010102420758CD32910A330ABA8FDF1FF92675AB243</t>
  </si>
  <si>
    <t>420758CD32910A066C7FAA7DA1DDB01B371E9</t>
  </si>
  <si>
    <t>010102420758CD32910A066C7FAA7DA1DDB01B371E9</t>
  </si>
  <si>
    <t>420758CD32910A066C7FAA7DA1DDB01B37EB8</t>
  </si>
  <si>
    <t>010102420758CD32910A066C7FAA7DA1DDB01B37EB8</t>
  </si>
  <si>
    <t>420758CD32910A066C7F8F583CD006C726F01</t>
  </si>
  <si>
    <t>010102420758CD32910A066C7F8F583CD006C726F01</t>
  </si>
  <si>
    <t>420758CD32910A066CE205ACE91486687F7D6</t>
  </si>
  <si>
    <t>010102420758CD32910A066CE205ACE91486687F7D6</t>
  </si>
  <si>
    <t>420758CD32910A066CE205ACE914865E6912D</t>
  </si>
  <si>
    <t>010102420758CD32910A066CE205ACE914865E6912D</t>
  </si>
  <si>
    <t>420758CD32910A066CE205ACE914865E6912A</t>
  </si>
  <si>
    <t>010102420758CD32910A066CE205ACE914865E6912A</t>
  </si>
  <si>
    <t>420758CD32910A066CE205ACE914865E69129</t>
  </si>
  <si>
    <t>010102420758CD32910A066CE205ACE914865E69129</t>
  </si>
  <si>
    <t>420758CD32910A066C7FAA7DA1DDB01BD7AB6</t>
  </si>
  <si>
    <t>010102420758CD32910A066C7FAA7DA1DDB01BD7AB6</t>
  </si>
  <si>
    <t>420758CD32910A066C7FAA7DA1DDB00AD2B15</t>
  </si>
  <si>
    <t>010102420758CD32910A066C7FAA7DA1DDB00AD2B15</t>
  </si>
  <si>
    <t>420758CD32910A066C7FAA7DA1DDB00AD2B11</t>
  </si>
  <si>
    <t>010102420758CD32910A066C7FAA7DA1DDB00AD2B11</t>
  </si>
  <si>
    <t>420758CD32910A066C6D54BED352B965BE126</t>
  </si>
  <si>
    <t>010102420758CD32910A066C6D54BED352B965BE126</t>
  </si>
  <si>
    <t>420758CD32910A066C27432A0DF082A120BB6</t>
  </si>
  <si>
    <t>010102420758CD32910A066C27432A0DF082A120BB6</t>
  </si>
  <si>
    <t>42075E54B2510B143A85FA86198CE48D122A3</t>
  </si>
  <si>
    <t>01010242075E54B2510B143A85FA86198CE48D122A3</t>
  </si>
  <si>
    <t>42075E54B2510B143A85FA86198CE49FDB5B3</t>
  </si>
  <si>
    <t>01010242075E54B2510B143A85FA86198CE49FDB5B3</t>
  </si>
  <si>
    <t>420758CD32910A3314829119C481F0B18D254</t>
  </si>
  <si>
    <t>010102420758CD32910A3314829119C481F0B18D254</t>
  </si>
  <si>
    <t>420758CD32910A3314829119C481F0B18D367</t>
  </si>
  <si>
    <t>010102420758CD32910A3314829119C481F0B18D367</t>
  </si>
  <si>
    <t>420758CD32910A067E49FAE66AE1AC63B6FF1</t>
  </si>
  <si>
    <t>010102420758CD32910A067E49FAE66AE1AC63B6FF1</t>
  </si>
  <si>
    <t>420758CD32910A067E49FAE66AE1AC63B6C23</t>
  </si>
  <si>
    <t>010102420758CD32910A067E49FAE66AE1AC63B6C23</t>
  </si>
  <si>
    <t>420758CD32910A337D8479D998F469BA6F1D0</t>
  </si>
  <si>
    <t>010102420758CD32910A337D8479D998F469BA6F1D0</t>
  </si>
  <si>
    <t>420758CD32910A337D8479D998F469BA6F031</t>
  </si>
  <si>
    <t>010102420758CD32910A337D8479D998F469BA6F031</t>
  </si>
  <si>
    <t>010102444E5BAD12E10B70EB295977F4A001</t>
  </si>
  <si>
    <t>42075E54B2510B143A8587993D69581E70CB8</t>
  </si>
  <si>
    <t>01010242075E54B2510B143A8587993D69581E70CB8</t>
  </si>
  <si>
    <t>459E5EE452010A8437D56423993C8</t>
  </si>
  <si>
    <t>010102459E5EE452010A8437D56423993C8</t>
  </si>
  <si>
    <t>459E5BB232910E3342953EF933901</t>
  </si>
  <si>
    <t>010102459E5BB232910E3342953EF933901</t>
  </si>
  <si>
    <t>459E5BB112210D96B99219B986DB3</t>
  </si>
  <si>
    <t>010102459E5BB112210D96B99219B986DB3</t>
  </si>
  <si>
    <t>459E5BB112210D96B992198C48FB9</t>
  </si>
  <si>
    <t>010102459E5BB112210D96B992198C48FB9</t>
  </si>
  <si>
    <t>459E5BA3B231054A11F4A3FD541E6</t>
  </si>
  <si>
    <t>010102459E5BA3B231054A11F4A3FD541E6</t>
  </si>
  <si>
    <t>459E5BA3B231054A11F4A3177243B</t>
  </si>
  <si>
    <t>010102459E5BA3B231054A11F4A3177243B</t>
  </si>
  <si>
    <t>459E5BA2A2D100954DCA60FAAA0E3</t>
  </si>
  <si>
    <t>010102459E5BA2A2D100954DCA60FAAA0E3</t>
  </si>
  <si>
    <t>459E5BA2A2D100954DCA60CD53B59</t>
  </si>
  <si>
    <t>010102459E5BA2A2D100954DCA60CD53B59</t>
  </si>
  <si>
    <t>459E51AB1221004A6A3FAFE123676</t>
  </si>
  <si>
    <t>010102459E51AB1221004A6A3FAFE123676</t>
  </si>
  <si>
    <t>459E51AB1221004A6A3FAFF39DF0F</t>
  </si>
  <si>
    <t>010102459E51AB1221004A6A3FAFF39DF0F</t>
  </si>
  <si>
    <t>459E51AB1221004A6A3FB9CBFB45E</t>
  </si>
  <si>
    <t>010102459E51AB1221004A6A3FB9CBFB45E</t>
  </si>
  <si>
    <t>459E53FC9291043FE292BE8A2896F</t>
  </si>
  <si>
    <t>010102459E53FC9291043FE292BE8A2896F</t>
  </si>
  <si>
    <t>4554508542D108E89DAFA3215684E</t>
  </si>
  <si>
    <t>0101024554508542D108E89DAFA3215684E</t>
  </si>
  <si>
    <t>4554508542D108E89DAFA3215611F</t>
  </si>
  <si>
    <t>0101024554508542D108E89DAFA3215611F</t>
  </si>
  <si>
    <t>459E5D8152610F27B3874E71F740E</t>
  </si>
  <si>
    <t>010102459E5D8152610F27B3874E71F740E</t>
  </si>
  <si>
    <t>459E5D8152610FC78DDD0F6EAF9FA</t>
  </si>
  <si>
    <t>010102459E5D8152610FC78DDD0F6EAF9FA</t>
  </si>
  <si>
    <t>459E5D8272C10F6FD96C53AB8A8EC</t>
  </si>
  <si>
    <t>010102459E5D8272C10F6FD96C53AB8A8EC</t>
  </si>
  <si>
    <t>459E5D8272C10F5D4DE802A4218E7</t>
  </si>
  <si>
    <t>010102459E5D8272C10F5D4DE802A4218E7</t>
  </si>
  <si>
    <t>459E5D842231026892ED8880F73EA</t>
  </si>
  <si>
    <t>010102459E5D842231026892ED8880F73EA</t>
  </si>
  <si>
    <t>427A56F512A101B2BF4B85C39A60CF6177492</t>
  </si>
  <si>
    <t>010102427A56F512A101B2BF4B85C39A60CF6177492</t>
  </si>
  <si>
    <t>010102458F52B0B291036FF6D4FD3E36BE1A882D703</t>
  </si>
  <si>
    <t>458F52B0B291036FF6D4FD3E36BE1A882D444</t>
  </si>
  <si>
    <t>010102458F52B0B291036FF6D4FD3E36BE1A882D444</t>
  </si>
  <si>
    <t>444E5BAD12E10B70EB295977F49002</t>
  </si>
  <si>
    <t>010102444E5BAD12E10B70EB295977F49002</t>
  </si>
  <si>
    <t>420758CD32910A33523F9A020EDAEFD0B15AB</t>
  </si>
  <si>
    <t>010103420758CD32910A33523F9A020EDAEFD0B15AB</t>
  </si>
  <si>
    <t>420758CD32910A33523F9A020EDAEFD0B15A6</t>
  </si>
  <si>
    <t>010103420758CD32910A33523F9A020EDAEFD0B15A6</t>
  </si>
  <si>
    <t>010103420758CD32910A33523F9A020EDAEFD0B15A7</t>
  </si>
  <si>
    <t>420758CD32910A33523F9A020EDAEFD0B12DA</t>
  </si>
  <si>
    <t>010103420758CD32910A33523F9A020EDAEFD0B12DA</t>
  </si>
  <si>
    <t>010103420758CD32910A33523F9A020EDAEFD0B12D8</t>
  </si>
  <si>
    <t>010103444E5BAD12E10B70EB295977F4A001</t>
  </si>
  <si>
    <t>010103420758CD32910A337D84A56C1D6C9632AC533</t>
  </si>
  <si>
    <t>420758CD32910A337D84A56C1D6C9632ACAB3</t>
  </si>
  <si>
    <t>010103420758CD32910A337D84A56C1D6C9632ACAB3</t>
  </si>
  <si>
    <t>420758CD32910A337D84A56C1D6C96325410B</t>
  </si>
  <si>
    <t>010103420758CD32910A337D84A56C1D6C96325410B</t>
  </si>
  <si>
    <t>420758CD32910A337D84A56C1D6C963254107</t>
  </si>
  <si>
    <t>010103420758CD32910A337D84A56C1D6C963254107</t>
  </si>
  <si>
    <t>420758CD32910A337D961D32ADD0A4D4D4C6E</t>
  </si>
  <si>
    <t>010103420758CD32910A337D961D32ADD0A4D4D4C6E</t>
  </si>
  <si>
    <t>010103420758CD32910A337D961D32ADD0A4D4D430B</t>
  </si>
  <si>
    <t>420758CD32910A337D961D32ADD0A4D4CAC2C</t>
  </si>
  <si>
    <t>010103420758CD32910A337D961D32ADD0A4D4CAC2C</t>
  </si>
  <si>
    <t>420758CD32910A337D961D32ADD0A4D4CAC2E</t>
  </si>
  <si>
    <t>010103420758CD32910A337D961D32ADD0A4D4CAC2E</t>
  </si>
  <si>
    <t>420758CD32910A337D961D32ADD0A4D4340D5</t>
  </si>
  <si>
    <t>010103420758CD32910A337D961D32ADD0A4D4340D5</t>
  </si>
  <si>
    <t>010103420758CD32910A066CE205ACE914865E6912A</t>
  </si>
  <si>
    <t>42075E54B2510B143A85FA86198CE48D122A7</t>
  </si>
  <si>
    <t>01010342075E54B2510B143A85FA86198CE48D122A7</t>
  </si>
  <si>
    <t>42075E54B2510B143A009309FF859A06B3A99</t>
  </si>
  <si>
    <t>01010342075E54B2510B143A009309FF859A06B3A99</t>
  </si>
  <si>
    <t>42075E54B2510B143A8564F7205C2EF06AA0E</t>
  </si>
  <si>
    <t>01010342075E54B2510B143A8564F7205C2EF06AA0E</t>
  </si>
  <si>
    <t>42D350C3B2E10983E0F78CF92DCEC65A1DF6C</t>
  </si>
  <si>
    <t>01010342D350C3B2E10983E0F78CF92DCEC65A1DF6C</t>
  </si>
  <si>
    <t>42D350C3B2E10983E0F78CF92DCEC65A1DF6D</t>
  </si>
  <si>
    <t>01010342D350C3B2E10983E0F78CF92DCEC65A1DF6D</t>
  </si>
  <si>
    <t>42D350C3B2E10983E0F78CF92DCEC65A1DF6E</t>
  </si>
  <si>
    <t>01010342D350C3B2E10983E0F78CF92DCEC65A1DF6E</t>
  </si>
  <si>
    <t>459E5BB232910E3342953E02EAA3F</t>
  </si>
  <si>
    <t>010103459E5BB232910E3342953E02EAA3F</t>
  </si>
  <si>
    <t>010103459E5BB112210D96B99219B986DB3</t>
  </si>
  <si>
    <t>010103459E5BA2A2D100954DCA60FAAA0E3</t>
  </si>
  <si>
    <t>459E53F832C10A4B5507EA38DE9B5</t>
  </si>
  <si>
    <t>010103459E53F832C10A4B5507EA38DE9B5</t>
  </si>
  <si>
    <t>459E53F832C10A4B676627BFFEFD6</t>
  </si>
  <si>
    <t>010103459E53F832C10A4B676627BFFEFD6</t>
  </si>
  <si>
    <t>459E53FBF20102A6C1D34D00D642D</t>
  </si>
  <si>
    <t>010103459E53FBF20102A6C1D34D00D642D</t>
  </si>
  <si>
    <t>459E51AB1221004A6A3FAF15A3B74</t>
  </si>
  <si>
    <t>010103459E51AB1221004A6A3FAF15A3B74</t>
  </si>
  <si>
    <t>010103459E51AB1221004A6A3FAFF39DF0F</t>
  </si>
  <si>
    <t>459E5D8152610F152613EEE86D5C3</t>
  </si>
  <si>
    <t>010103459E5D8152610F152613EEE86D5C3</t>
  </si>
  <si>
    <t>010103459E5D8152610F27B3874E71F740E</t>
  </si>
  <si>
    <t>459E5D8152610F3055FF87394F4A8</t>
  </si>
  <si>
    <t>010103459E5D8152610F3055FF87394F4A8</t>
  </si>
  <si>
    <t>010103459E5D8272C10F6FD96C53AB8A8EC</t>
  </si>
  <si>
    <t>459E5297E2E107F35607749D6E4AB</t>
  </si>
  <si>
    <t>010103459E5297E2E107F35607749D6E4AB</t>
  </si>
  <si>
    <t>459E5297E2E107F3560774E571862</t>
  </si>
  <si>
    <t>010103459E5297E2E107F3560774E571862</t>
  </si>
  <si>
    <t>459E5297E2E107F3560774CAB692E</t>
  </si>
  <si>
    <t>010103459E5297E2E107F3560774CAB692E</t>
  </si>
  <si>
    <t>459E5297E2E107F35607742A60F3D</t>
  </si>
  <si>
    <t>010103459E5297E2E107F35607742A60F3D</t>
  </si>
  <si>
    <t>010103458F52B0B291036FF6D4FD3E36BE1A882D703</t>
  </si>
  <si>
    <t>010103458F52B0B291036FF6D4FD3E36BE1A882D444</t>
  </si>
  <si>
    <t>010103458F52B0B291036FF6D4FD3E36BE1A882D281</t>
  </si>
  <si>
    <t>010103444E5BAD12E10B70EB295977F49002</t>
  </si>
  <si>
    <t>010104420758CD32910A33523F9A020EDAEFD0B15AB</t>
  </si>
  <si>
    <t>010104420758CD32910A33523F9A020EDAEFD0B15A8</t>
  </si>
  <si>
    <t>420758CD32910A33523F9A020EDAEFD0B15A9</t>
  </si>
  <si>
    <t>010104420758CD32910A33523F9A020EDAEFD0B15A9</t>
  </si>
  <si>
    <t>010104420758CD32910A33523F9A020EDAEFD0B15A6</t>
  </si>
  <si>
    <t>010104420758CD32910A33523F9A020EDAEFD0B15A7</t>
  </si>
  <si>
    <t>010104420758CD32910A33523F9A020EDAEFD0B12DA</t>
  </si>
  <si>
    <t>010104420758CD32910A33523F9A020EDAEFD0B12DB</t>
  </si>
  <si>
    <t>010104420758CD32910A33523F9A020EDAEFD0B12D8</t>
  </si>
  <si>
    <t>010104420758CD32910A33523F9A020EDAEFD0B12D9</t>
  </si>
  <si>
    <t>010104444E5BAD12E10B70EB295977F4A001</t>
  </si>
  <si>
    <t>010104420758CD32910A337D84A56C1D6C9632AC536</t>
  </si>
  <si>
    <t>420758CD32910A337D84A56C1D6C9632AC531</t>
  </si>
  <si>
    <t>010104420758CD32910A337D84A56C1D6C9632AC531</t>
  </si>
  <si>
    <t>420758CD32910A337D84A56C1D6C9632AC530</t>
  </si>
  <si>
    <t>010104420758CD32910A337D84A56C1D6C9632AC530</t>
  </si>
  <si>
    <t>010104420758CD32910A337D84A56C1D6C9632AC533</t>
  </si>
  <si>
    <t>420758CD32910A337D84A56C1D6C9632AC427</t>
  </si>
  <si>
    <t>010104420758CD32910A337D84A56C1D6C9632AC427</t>
  </si>
  <si>
    <t>420758CD32910A337D84A56C1D6C9632ACB5E</t>
  </si>
  <si>
    <t>010104420758CD32910A337D84A56C1D6C9632ACB5E</t>
  </si>
  <si>
    <t>420758CD32910A337D84A56C1D6C9632ACB5F</t>
  </si>
  <si>
    <t>010104420758CD32910A337D84A56C1D6C9632ACB5F</t>
  </si>
  <si>
    <t>010104420758CD32910A337D84A56C1D6C9632ACB5C</t>
  </si>
  <si>
    <t>420758CD32910A337D84A56C1D6C9632ACAB6</t>
  </si>
  <si>
    <t>010104420758CD32910A337D84A56C1D6C9632ACAB6</t>
  </si>
  <si>
    <t>420758CD32910A337D84A56C1D6C9632ACAB5</t>
  </si>
  <si>
    <t>010104420758CD32910A337D84A56C1D6C9632ACAB5</t>
  </si>
  <si>
    <t>420758CD32910A337D84A56C1D6C9632ACAB4</t>
  </si>
  <si>
    <t>010104420758CD32910A337D84A56C1D6C9632ACAB4</t>
  </si>
  <si>
    <t>010104420758CD32910A337D84A56C1D6C9632ACAB3</t>
  </si>
  <si>
    <t>010104420758CD32910A337D84A56C1D6C96325410B</t>
  </si>
  <si>
    <t>010104420758CD32910A337D84A56C1D6C963254107</t>
  </si>
  <si>
    <t>420758CD32910A337D84A56C1D6C963254339</t>
  </si>
  <si>
    <t>010104420758CD32910A337D84A56C1D6C963254339</t>
  </si>
  <si>
    <t>420758CD32910A337D84A56C1D6C9632544C5</t>
  </si>
  <si>
    <t>010104420758CD32910A337D84A56C1D6C9632544C5</t>
  </si>
  <si>
    <t>420758CD32910A337D84A56C1D6C96324BABB</t>
  </si>
  <si>
    <t>010104420758CD32910A337D84A56C1D6C96324BABB</t>
  </si>
  <si>
    <t>010104420758CD32910A337D961D32ADD0A4D4D4C6E</t>
  </si>
  <si>
    <t>010104420758CD32910A337D961D32ADD0A4D4D430A</t>
  </si>
  <si>
    <t>010104420758CD32910A337D961D32ADD0A4D4D430B</t>
  </si>
  <si>
    <t>010104420758CD32910A337D961D32ADD0A4D4D4308</t>
  </si>
  <si>
    <t>010104420758CD32910A337D961D32ADD0A4D4CAC2C</t>
  </si>
  <si>
    <t>420758CD32910A337D961D32ADD0A4D4CAC2D</t>
  </si>
  <si>
    <t>010104420758CD32910A337D961D32ADD0A4D4CAC2D</t>
  </si>
  <si>
    <t>010104420758CD32910A337D961D32ADD0A4D4CAC2E</t>
  </si>
  <si>
    <t>010104420758CD32910A337D961D32ADD0A4D4CAC2F</t>
  </si>
  <si>
    <t>420758CD32910A337D961D32ADD0A4D4340DB</t>
  </si>
  <si>
    <t>010104420758CD32910A337D961D32ADD0A4D4340DB</t>
  </si>
  <si>
    <t>010104420758CD32910A337D961D32ADD0A4D4340D5</t>
  </si>
  <si>
    <t>010104420758CD32910A066CE205ACE914865E6912A</t>
  </si>
  <si>
    <t>420758CD32910A066C7FAA7DA1DDB00AD2B17</t>
  </si>
  <si>
    <t>010104420758CD32910A066C7FAA7DA1DDB00AD2B17</t>
  </si>
  <si>
    <t>42075E54B2510B143A85FA86198CE48D12CAB</t>
  </si>
  <si>
    <t>01010442075E54B2510B143A85FA86198CE48D12CAB</t>
  </si>
  <si>
    <t>42075E54B2510B143A85FA86198CE48D12D4C</t>
  </si>
  <si>
    <t>01010442075E54B2510B143A85FA86198CE48D12D4C</t>
  </si>
  <si>
    <t>01010442075E54B2510B143A85FA86198CE48D122A7</t>
  </si>
  <si>
    <t>42075E54B2510B143A85FA86198CE48D12341</t>
  </si>
  <si>
    <t>01010442075E54B2510B143A85FA86198CE48D12341</t>
  </si>
  <si>
    <t>420758CD32910A067E49FAE66AE1AC63B6FFE</t>
  </si>
  <si>
    <t>010104420758CD32910A067E49FAE66AE1AC63B6FFE</t>
  </si>
  <si>
    <t>420758CD32910A067E49FAE66AE1AC63B6FFF</t>
  </si>
  <si>
    <t>010104420758CD32910A067E49FAE66AE1AC63B6FFF</t>
  </si>
  <si>
    <t>420758CD32910A067E49FAE66AE1AC63B6C22</t>
  </si>
  <si>
    <t>010104420758CD32910A067E49FAE66AE1AC63B6C22</t>
  </si>
  <si>
    <t>010104420758CD32910A067E49FAE66AE1AC63B6C23</t>
  </si>
  <si>
    <t>42075E54B2510B143A85A2AC31C81176E1C26</t>
  </si>
  <si>
    <t>01010442075E54B2510B143A85A2AC31C81176E1C26</t>
  </si>
  <si>
    <t>42075E54B2510B143A85A2AC31C81176E1846</t>
  </si>
  <si>
    <t>01010442075E54B2510B143A85A2AC31C81176E1846</t>
  </si>
  <si>
    <t>42075E54B2510B143A85A2AC31C81176E1B1A</t>
  </si>
  <si>
    <t>01010442075E54B2510B143A85A2AC31C81176E1B1A</t>
  </si>
  <si>
    <t>42075E54B2510B143A85A2BEA265806D4973B</t>
  </si>
  <si>
    <t>01010442075E54B2510B143A85A2BEA265806D4973B</t>
  </si>
  <si>
    <t>010104459E5BB232910E3342953E02EAA3F</t>
  </si>
  <si>
    <t>010104459E5BB232910E3342953EF933901</t>
  </si>
  <si>
    <t>010104459E5BB112210D96B99219B986DB3</t>
  </si>
  <si>
    <t>010104459E5BB112210D96B992198C48FB9</t>
  </si>
  <si>
    <t>459E5BB232910E3342FFBEBF6933A</t>
  </si>
  <si>
    <t>010104459E5BB232910E3342FFBEBF6933A</t>
  </si>
  <si>
    <t>459E5BA3B231054A11F4A3ECE6FC6</t>
  </si>
  <si>
    <t>010104459E5BA3B231054A11F4A3ECE6FC6</t>
  </si>
  <si>
    <t>010104459E5BA3B231054A11F4A3177243B</t>
  </si>
  <si>
    <t>010104459E5BA2A2D100954DCA60FAAA0E3</t>
  </si>
  <si>
    <t>010104459E5BA2A2D100954DCA60CD53B59</t>
  </si>
  <si>
    <t>459E53F832C10A4B5507EA38DE9BF</t>
  </si>
  <si>
    <t>010104459E53F832C10A4B5507EA38DE9BF</t>
  </si>
  <si>
    <t>459E53F832C10A4B5507EA38DE9B8</t>
  </si>
  <si>
    <t>010104459E53F832C10A4B5507EA38DE9B8</t>
  </si>
  <si>
    <t>459E53F832C10A4B5507EA38DE9BA</t>
  </si>
  <si>
    <t>010104459E53F832C10A4B5507EA38DE9BA</t>
  </si>
  <si>
    <t>459E53F832C10A4B5507EA38DE9B4</t>
  </si>
  <si>
    <t>010104459E53F832C10A4B5507EA38DE9B4</t>
  </si>
  <si>
    <t>459E53F832C10A4B5507EA38DE895</t>
  </si>
  <si>
    <t>010104459E53F832C10A4B5507EA38DE895</t>
  </si>
  <si>
    <t>459E53F832C10A55B33FE0006FB79</t>
  </si>
  <si>
    <t>010104459E53F832C10A55B33FE0006FB79</t>
  </si>
  <si>
    <t>459E53F832C10A55B33FF105475FD</t>
  </si>
  <si>
    <t>010104459E53F832C10A55B33FF105475FD</t>
  </si>
  <si>
    <t>010104459E53F832C10A4B676627BFFEFD6</t>
  </si>
  <si>
    <t>459E53FBF20102A6C1D34D00D6427</t>
  </si>
  <si>
    <t>010104459E53FBF20102A6C1D34D00D6427</t>
  </si>
  <si>
    <t>459E53FBF20102A6C1D34D00D6426</t>
  </si>
  <si>
    <t>010104459E53FBF20102A6C1D34D00D6426</t>
  </si>
  <si>
    <t>459E53FBF20102A6C1D34D00D6420</t>
  </si>
  <si>
    <t>010104459E53FBF20102A6C1D34D00D6420</t>
  </si>
  <si>
    <t>459E53FBF20102A6C1D34D00D6422</t>
  </si>
  <si>
    <t>010104459E53FBF20102A6C1D34D00D6422</t>
  </si>
  <si>
    <t>010104459E53FBF20102A6C1D34D00D642D</t>
  </si>
  <si>
    <t>459E53FBF20102A6C1D34D00D642C</t>
  </si>
  <si>
    <t>010104459E53FBF20102A6C1D34D00D642C</t>
  </si>
  <si>
    <t>459E53FBF20102A6C1D34D23A595C</t>
  </si>
  <si>
    <t>010104459E53FBF20102A6C1D34D23A595C</t>
  </si>
  <si>
    <t>459E53FBF20102A6C1D34D23A595D</t>
  </si>
  <si>
    <t>010104459E53FBF20102A6C1D34D23A595D</t>
  </si>
  <si>
    <t>459E51AB1221004A6A3FAF5358B64</t>
  </si>
  <si>
    <t>010104459E51AB1221004A6A3FAF5358B64</t>
  </si>
  <si>
    <t>459E51AB1221004A6A3FAF2612DCC</t>
  </si>
  <si>
    <t>010104459E51AB1221004A6A3FAF2612DCC</t>
  </si>
  <si>
    <t>459E51AB1221004A6A3FAF30897DC</t>
  </si>
  <si>
    <t>010104459E51AB1221004A6A3FAF30897DC</t>
  </si>
  <si>
    <t>459E51AB1221004A6A3FAF0B3B10B</t>
  </si>
  <si>
    <t>010104459E51AB1221004A6A3FAF0B3B10B</t>
  </si>
  <si>
    <t>010104459E51AB1221004A6A3FB9CBFB45E</t>
  </si>
  <si>
    <t>459E53FC9291043FE292BE94A1A48</t>
  </si>
  <si>
    <t>010104459E53FC9291043FE292BE94A1A48</t>
  </si>
  <si>
    <t>45795270D2C10A48A10F8B1A96980</t>
  </si>
  <si>
    <t>01010445795270D2C10A48A10F8B1A96980</t>
  </si>
  <si>
    <t>4554508542D108E89DAFA32156A7C</t>
  </si>
  <si>
    <t>0101044554508542D108E89DAFA32156A7C</t>
  </si>
  <si>
    <t>4554508542D108E89DAFA32156D30</t>
  </si>
  <si>
    <t>0101044554508542D108E89DAFA32156D30</t>
  </si>
  <si>
    <t>4554508542D108E89DAFA32156C29</t>
  </si>
  <si>
    <t>0101044554508542D108E89DAFA32156C29</t>
  </si>
  <si>
    <t>4554508542D108E89DAFA32156FFD</t>
  </si>
  <si>
    <t>0101044554508542D108E89DAFA32156FFD</t>
  </si>
  <si>
    <t>4554508542D108E89DAFA32156ED7</t>
  </si>
  <si>
    <t>0101044554508542D108E89DAFA32156ED7</t>
  </si>
  <si>
    <t>0101044554508542D108E89DAFA3215611F</t>
  </si>
  <si>
    <t>459E53FF62D1020D25CE94DBC8605</t>
  </si>
  <si>
    <t>010104459E53FF62D1020D25CE94DBC8605</t>
  </si>
  <si>
    <t>459E53FF62F10EE2412D74342B048</t>
  </si>
  <si>
    <t>010104459E53FF62F10EE2412D74342B048</t>
  </si>
  <si>
    <t>459E5D8152610F7FA7D393A86DC36</t>
  </si>
  <si>
    <t>010104459E5D8152610F7FA7D393A86DC36</t>
  </si>
  <si>
    <t>459E5D8152610F04942727064BF2D</t>
  </si>
  <si>
    <t>010104459E5D8152610F04942727064BF2D</t>
  </si>
  <si>
    <t>010104459E5D8152610F152613EEE86D5C3</t>
  </si>
  <si>
    <t>010104459E5D8152610F27B3874E71F740E</t>
  </si>
  <si>
    <t>010104459E5D8152610FC78DDD0F6EAF9FA</t>
  </si>
  <si>
    <t>010104459E5D8272C10F6FD96C53AB8A8EC</t>
  </si>
  <si>
    <t>010104459E5D8272C10F5D4DE802A4218E7</t>
  </si>
  <si>
    <t>010104459E5297E2E107F3560774CAB692E</t>
  </si>
  <si>
    <t>427A579AD28107D25E378B6DD48127A272BA0</t>
  </si>
  <si>
    <t>010104427A579AD28107D25E378B6DD48127A272BA0</t>
  </si>
  <si>
    <t>427A56F512A101B2BF4B85C39A60CF6177491</t>
  </si>
  <si>
    <t>010104427A56F512A101B2BF4B85C39A60CF6177491</t>
  </si>
  <si>
    <t>427A56F512A101B2BF4B85C39A60CF6177490</t>
  </si>
  <si>
    <t>010104427A56F512A101B2BF4B85C39A60CF6177490</t>
  </si>
  <si>
    <t>427A56F512A101B2BF4B85C39A60CF6177493</t>
  </si>
  <si>
    <t>010104427A56F512A101B2BF4B85C39A60CF6177493</t>
  </si>
  <si>
    <t>010104427A56F512A101B2BF4B85C39A60CF6177492</t>
  </si>
  <si>
    <t>010104458F52B0B291036FF6D4FD3E36BE1A882D703</t>
  </si>
  <si>
    <t>010104458F52B0B291036FF6D4FD3E36BE1A882D444</t>
  </si>
  <si>
    <t>010104444E5BAD12E10B70EB295977F49002</t>
  </si>
  <si>
    <t>44CB5DC9A29104CB721ED2B0513FC4009B1A5</t>
  </si>
  <si>
    <t>01010544CB5DC9A29104CB721ED2B0513FC4009B1A5</t>
  </si>
  <si>
    <t>44CB5DC9A29104CB721ED2B0513FC4009B1A4</t>
  </si>
  <si>
    <t>01010544CB5DC9A29104CB721ED2B0513FC4009B1A4</t>
  </si>
  <si>
    <t>44CB5DC9A29104CB721ED2B0513FC4009B1A3</t>
  </si>
  <si>
    <t>01010544CB5DC9A29104CB721ED2B0513FC4009B1A3</t>
  </si>
  <si>
    <t>44CB5DC9A29104CB721ED2B0513FC4009B1A2</t>
  </si>
  <si>
    <t>01010544CB5DC9A29104CB721ED2B0513FC4009B1A2</t>
  </si>
  <si>
    <t>44CB5DC9A29104CB721ED2B0513FC4009B1A1</t>
  </si>
  <si>
    <t>01010544CB5DC9A29104CB721ED2B0513FC4009B1A1</t>
  </si>
  <si>
    <t>44CB5DC9A29104CB721ED2B0513FC4009B1A0</t>
  </si>
  <si>
    <t>01010544CB5DC9A29104CB721ED2B0513FC4009B1A0</t>
  </si>
  <si>
    <t>44CB5DC9A29104CB721ED2B0513FC4009B1AF</t>
  </si>
  <si>
    <t>01010544CB5DC9A29104CB721ED2B0513FC4009B1AF</t>
  </si>
  <si>
    <t>44CB5DC9A29104CB721ED2B0513FC4009B1AE</t>
  </si>
  <si>
    <t>01010544CB5DC9A29104CB721ED2B0513FC4009B1AE</t>
  </si>
  <si>
    <t>44CB5DC9A29104CB721ED2B0513FC4009B080</t>
  </si>
  <si>
    <t>01010544CB5DC9A29104CB721ED2B0513FC4009B080</t>
  </si>
  <si>
    <t>44CB5DC9A29104CB721ED2B0513FC4009B081</t>
  </si>
  <si>
    <t>01010544CB5DC9A29104CB721ED2B0513FC4009B081</t>
  </si>
  <si>
    <t>44CB5DC9A29104CB721ED2B0513FC4009B082</t>
  </si>
  <si>
    <t>01010544CB5DC9A29104CB721ED2B0513FC4009B082</t>
  </si>
  <si>
    <t>44CB5DC9A29104CB721ED2B0513FC4009B083</t>
  </si>
  <si>
    <t>01010544CB5DC9A29104CB721ED2B0513FC4009B083</t>
  </si>
  <si>
    <t>44CB5DC9A29104CB721ED2B0513FC4009B084</t>
  </si>
  <si>
    <t>01010544CB5DC9A29104CB721ED2B0513FC4009B084</t>
  </si>
  <si>
    <t>44CB5DC9A29104CB721ED2B0513FC4009B085</t>
  </si>
  <si>
    <t>01010544CB5DC9A29104CB721ED2B0513FC4009B085</t>
  </si>
  <si>
    <t>44CB5DC9A29104CB721ED2B0513FC4009B086</t>
  </si>
  <si>
    <t>01010544CB5DC9A29104CB721ED2B0513FC4009B086</t>
  </si>
  <si>
    <t>44CB5DC9A29104CB721ED2B0513FC4009B087</t>
  </si>
  <si>
    <t>01010544CB5DC9A29104CB721ED2B0513FC4009B087</t>
  </si>
  <si>
    <t>44CB5DC9A29104CB721ED2B0513FC4009B088</t>
  </si>
  <si>
    <t>01010544CB5DC9A29104CB721ED2B0513FC4009B088</t>
  </si>
  <si>
    <t>44CB5DC9A29104CB721ED2B0513FC4009B089</t>
  </si>
  <si>
    <t>01010544CB5DC9A29104CB721ED2B0513FC4009B089</t>
  </si>
  <si>
    <t>44CB5DC9A29104CB721ED2B0513FC4009B354</t>
  </si>
  <si>
    <t>01010544CB5DC9A29104CB721ED2B0513FC4009B354</t>
  </si>
  <si>
    <t>459E5BB232910E3342953E134F50C</t>
  </si>
  <si>
    <t>4554508542D108E89DAFEAD3DD9EA</t>
  </si>
  <si>
    <t>4554508542D108E89DAFEAD3F886E</t>
  </si>
  <si>
    <t>459E5BB112210D96B9F4975D698E1</t>
  </si>
  <si>
    <t>459E53F832C10A2864EF30B9923A3</t>
  </si>
  <si>
    <t>459E53F832C10A1FFFBADE1487D41</t>
  </si>
  <si>
    <t>459E5BB232910E3342FFBE67499A8</t>
  </si>
  <si>
    <t>459E5BB232910E3342FFBE56E4E5B</t>
  </si>
  <si>
    <t>459E5BB112210D96B9F4974CFA731</t>
  </si>
  <si>
    <t>459E5BB112210D96B9F4972015494</t>
  </si>
  <si>
    <t>4554542F3231039338DDD202F05F0</t>
  </si>
  <si>
    <t>4554542F3231039338EE266386B5B</t>
  </si>
  <si>
    <t>4554542F3231039338EE267DF9476</t>
  </si>
  <si>
    <t>45535ECA12810698EF9DE0A029C13</t>
  </si>
  <si>
    <t>420759D2621105C7085CD93B83D5C8FBFF603</t>
  </si>
  <si>
    <t>459E5EE452010A8437D56423993C8420759D2621105C7085CD93B83D5C8FBFF603</t>
  </si>
  <si>
    <t>459E5EE452010A8437D56423993C8420758CD32910A337D84A56C1D6C9632AC534</t>
  </si>
  <si>
    <t>459E5EE452010A8437D56423993C8420758CD32910A337D84A56C1D6C96325410F</t>
  </si>
  <si>
    <t>420758CD32910A337D84A56C1D6C96325494C</t>
  </si>
  <si>
    <t>459E5EE452010A8437D56423993C8420758CD32910A337D84A56C1D6C96325494C</t>
  </si>
  <si>
    <t>420759D2623100F55DFE3D5ACC0F021CB8613</t>
  </si>
  <si>
    <t>459E5EE452010A8437D56423993C8420759D2623100F55DFE3D5ACC0F021CB8613</t>
  </si>
  <si>
    <t>420758CD32910A066CE217C570E6534C94BDC</t>
  </si>
  <si>
    <t>459E5EE452010A8437D56423993C8420758CD32910A066CE217C570E6534C94BDC</t>
  </si>
  <si>
    <t>459E5EE452010A8437D56423993C8458F52B0B291036FF6D4FD3E36BE1A882D444</t>
  </si>
  <si>
    <t>459E5EE452010A8437D56423993C8444E5BAD12E10B70EB295977F4A001</t>
  </si>
  <si>
    <t>426852BD62410C2619EE8C3FDD5F4682D1BBF</t>
  </si>
  <si>
    <t>459E5BB232910E3342953EF933901426852BD62410C2619EE8C3FDD5F4682D1BBF</t>
  </si>
  <si>
    <t>4514534152910EE39193724C8732E1E865223</t>
  </si>
  <si>
    <t>459E5BB232910E3342953EF9339014514534152910EE39193724C8732E1E865223</t>
  </si>
  <si>
    <t>458F52B0B291036FF6D4FD3E36BE1A882D679</t>
  </si>
  <si>
    <t>459E5BB232910E3342953EF933901458F52B0B291036FF6D4FD3E36BE1A882D679</t>
  </si>
  <si>
    <t>459E5BB232910E3342953EF933901444E5BAD12E10B70EB295977F4A001</t>
  </si>
  <si>
    <t>459E5BB112210D96B99219B986DB3426852BD62410C2619EE8C3FDD5F4682D1BBF</t>
  </si>
  <si>
    <t>459E5BB112210D96B99219B986DB34514534152910EE39193724C8732E1E865223</t>
  </si>
  <si>
    <t>459E5BB112210D96B99219B986DB3458F52B0B291036FF6D4FD3E36BE1A882D679</t>
  </si>
  <si>
    <t>459E5BB112210D96B99219B986DB3444E5BAD12E10B70EB295977F4A001</t>
  </si>
  <si>
    <t>459E5BB112210D96B992198C48FB9426852BD62410C2619EE8C3FDD5F4682D1BBF</t>
  </si>
  <si>
    <t>459E5BB112210D96B992198C48FB94514534152910EE39193724C8732E1E865223</t>
  </si>
  <si>
    <t>459E5BB112210D96B992198C48FB9458F52B0B291036FF6D4FD3E36BE1A882D679</t>
  </si>
  <si>
    <t>459E5BB112210D96B992198C48FB9444E5BAD12E10B70EB295977F4A001</t>
  </si>
  <si>
    <t>420758CD32910A330ABA8FDF1FF92675AB8EB</t>
  </si>
  <si>
    <t>459E5BA3B231054A11F4A3FD541E6420758CD32910A330ABA8FDF1FF92675AB8EB</t>
  </si>
  <si>
    <t>427A56F512A101B256C5DC975386C50478AD1</t>
  </si>
  <si>
    <t>459E5BA3B231054A11F4A3FD541E6427A56F512A101B256C5DC975386C50478AD1</t>
  </si>
  <si>
    <t>427A56F512A101B256C5DC86EC7D84A06030D</t>
  </si>
  <si>
    <t>459E5BA3B231054A11F4A3FD541E6427A56F512A101B256C5DC86EC7D84A06030D</t>
  </si>
  <si>
    <t>427A56F512410F3080CE0A2395580CB51E330</t>
  </si>
  <si>
    <t>459E5BA3B231054A11F4A3FD541E6427A56F512410F3080CE0A2395580CB51E330</t>
  </si>
  <si>
    <t>459E5BA3B231054A11F4A3FD541E6459E5BB232910E3342953E134F50C</t>
  </si>
  <si>
    <t>420758CD32910A330ABA8FDF1FF92675AB8E5</t>
  </si>
  <si>
    <t>459E5BA3B231054A11F4A3177243B420758CD32910A330ABA8FDF1FF92675AB8E5</t>
  </si>
  <si>
    <t>427A56F512A101B256C5DC975386C50478AD6</t>
  </si>
  <si>
    <t>459E5BA3B231054A11F4A3177243B427A56F512A101B256C5DC975386C50478AD6</t>
  </si>
  <si>
    <t>459E5BA3B231054A11F4A3177243B427A56F512A101B256C5DC86EC7D84A06030D</t>
  </si>
  <si>
    <t>427A56F512410F3080CE0A2395580CB51E33E</t>
  </si>
  <si>
    <t>459E5BA3B231054A11F4A3177243B427A56F512410F3080CE0A2395580CB51E33E</t>
  </si>
  <si>
    <t>459E5BA3B231054A11F4A3177243B459E5BB232910E3342953EF933901</t>
  </si>
  <si>
    <t>420758CD32910A330ABA8FDF1FF92675AB8E4</t>
  </si>
  <si>
    <t>459E5BA2A2D100954DCA60FAAA0E3420758CD32910A330ABA8FDF1FF92675AB8E4</t>
  </si>
  <si>
    <t>459E5BA2A2D100954DCA60FAAA0E3427A56F512A101B256C5DC975386C50478AD6</t>
  </si>
  <si>
    <t>459E5BA2A2D100954DCA60FAAA0E3427A56F512A101B256C5DC86EC7D84A06030D</t>
  </si>
  <si>
    <t>427A56F512410F3080CE0A2395580CB51E211</t>
  </si>
  <si>
    <t>459E5BA2A2D100954DCA60FAAA0E3427A56F512410F3080CE0A2395580CB51E211</t>
  </si>
  <si>
    <t>459E5BA2A2D100954DCA60FAAA0E3459E5BB112210D96B99219B986DB3</t>
  </si>
  <si>
    <t>420758CD32910A330ABA8FDF1FF92675ABF1C</t>
  </si>
  <si>
    <t>459E5BA2A2D100954DCA60CD53B59420758CD32910A330ABA8FDF1FF92675ABF1C</t>
  </si>
  <si>
    <t>427A56F512A101B256C5DC975386C50478AD7</t>
  </si>
  <si>
    <t>459E5BA2A2D100954DCA60CD53B59427A56F512A101B256C5DC975386C50478AD7</t>
  </si>
  <si>
    <t>427A56F512A101B256C5DC86EC7D84A060303</t>
  </si>
  <si>
    <t>459E5BA2A2D100954DCA60CD53B59427A56F512A101B256C5DC86EC7D84A060303</t>
  </si>
  <si>
    <t>427A56F512410F3080CE0A2395580CB51E210</t>
  </si>
  <si>
    <t>459E5BA2A2D100954DCA60CD53B59427A56F512410F3080CE0A2395580CB51E210</t>
  </si>
  <si>
    <t>459E5BA2A2D100954DCA60CD53B59459E5BB112210D96B992198C48FB9</t>
  </si>
  <si>
    <t>427A56F512A10185AEA0273E8436DB0BF8840</t>
  </si>
  <si>
    <t>459E51AB1221004A6A3FAFE123676427A56F512A10185AEA0273E8436DB0BF8840</t>
  </si>
  <si>
    <t>427A56F512A101B2BF4B69200047476E41D13</t>
  </si>
  <si>
    <t>459E51AB1221004A6A3FAFE123676427A56F512A101B2BF4B69200047476E41D13</t>
  </si>
  <si>
    <t>427A56F512A1018583DF22925BA61B3F62D26</t>
  </si>
  <si>
    <t>459E51AB1221004A6A3FAFE123676427A56F512A1018583DF22925BA61B3F62D26</t>
  </si>
  <si>
    <t>427A56F512A10185AEA0273E8436DB0BF8843</t>
  </si>
  <si>
    <t>459E51AB1221004A6A3FAFF39DF0F427A56F512A10185AEA0273E8436DB0BF8843</t>
  </si>
  <si>
    <t>427A56F512A101B2BF4B69200047476E41D12</t>
  </si>
  <si>
    <t>459E51AB1221004A6A3FAFF39DF0F427A56F512A101B2BF4B69200047476E41D12</t>
  </si>
  <si>
    <t>427A56F512A1018583DF22925BA61B3F62D27</t>
  </si>
  <si>
    <t>459E51AB1221004A6A3FAFF39DF0F427A56F512A1018583DF22925BA61B3F62D27</t>
  </si>
  <si>
    <t>427A56F512A10185AEA0273E8436DB0BF8842</t>
  </si>
  <si>
    <t>459E51AB1221004A6A3FB9CBFB45E427A56F512A10185AEA0273E8436DB0BF8842</t>
  </si>
  <si>
    <t>459E51AB1221004A6A3FB9CBFB45E427A56F512A101B2BF4B69200047476E41D12</t>
  </si>
  <si>
    <t>459E51AB1221004A6A3FB9CBFB45E427A56F512A1018583DF22925BA61B3F62D27</t>
  </si>
  <si>
    <t>427A579AD28107D25E378B6DD48127A272BA2</t>
  </si>
  <si>
    <t>459E53FC9291043FE292BE8A2896F427A579AD28107D25E378B6DD48127A272BA2</t>
  </si>
  <si>
    <t>427A56F512A1018583DF22925BA61B3F62EC3</t>
  </si>
  <si>
    <t>459E53FC9291043FE292BE8A2896F427A56F512A1018583DF22925BA61B3F62EC3</t>
  </si>
  <si>
    <t>427A56F512A101B256C5DC975386C50478F5C</t>
  </si>
  <si>
    <t>459E53FC9291043FE292BE8A2896F427A56F512A101B256C5DC975386C50478F5C</t>
  </si>
  <si>
    <t>459E53FC9291043FE292BE8A2896F459E53FF62D1020D25CE94DBC8605</t>
  </si>
  <si>
    <t>459E53FC9291043FE292BE8A2896F459E53FF62F10EE2412D74342B048</t>
  </si>
  <si>
    <t>4554508542D108E89DAFA3215684E4554508542D108E89DAFEAD3DD9EA</t>
  </si>
  <si>
    <t>4554508542D108E89DAFA3215684E4554508542D108E89DAFEAD3F886E</t>
  </si>
  <si>
    <t>4554508542D108E89DAFA3215611F4554508542D108E89DAFEAD3DD9EA</t>
  </si>
  <si>
    <t>4554508542D108E89DAFA3215611F4554508542D108E89DAFEAD3F886E</t>
  </si>
  <si>
    <t>420758CD32D101D7E1652F85A9915A636172F</t>
  </si>
  <si>
    <t>459E5D8152610F27B3874E71F740E420758CD32D101D7E1652F85A9915A636172F</t>
  </si>
  <si>
    <t>427A56F512410F3080CE0A3C0E41D5FCEDA4E</t>
  </si>
  <si>
    <t>459E5D8152610F27B3874E71F740E427A56F512410F3080CE0A3C0E41D5FCEDA4E</t>
  </si>
  <si>
    <t>427A56F512410F3080CE0A3C0E41D5FCEDB6E</t>
  </si>
  <si>
    <t>459E5D8152610F27B3874E71F740E427A56F512410F3080CE0A3C0E41D5FCEDB6E</t>
  </si>
  <si>
    <t>458F52B0B291036FF6D4FD3E36BE1A882D3A2</t>
  </si>
  <si>
    <t>459E5D8152610F27B3874E71F740E458F52B0B291036FF6D4FD3E36BE1A882D3A2</t>
  </si>
  <si>
    <t>459E5D8152610F27B3874E71F740E458F52B0B291036FF6D4FD3E36BE1A882D703</t>
  </si>
  <si>
    <t>459E5D8152610F27B3874E71F740E444E5BAD12E10B70EB295977F49002</t>
  </si>
  <si>
    <t>420758CD32D101D7E1652F85A9915A636172D</t>
  </si>
  <si>
    <t>459E5D8152610FC78DDD0F6EAF9FA420758CD32D101D7E1652F85A9915A636172D</t>
  </si>
  <si>
    <t>459E5D8152610FC78DDD0F6EAF9FA427A56F512410F3080CE0A3C0E41D5FCEDA4E</t>
  </si>
  <si>
    <t>459E5D8152610FC78DDD0F6EAF9FA427A56F512410F3080CE0A3C0E41D5FCEDB6E</t>
  </si>
  <si>
    <t>459E5D8152610FC78DDD0F6EAF9FA458F52B0B291036FF6D4FD3E36BE1A882D3A2</t>
  </si>
  <si>
    <t>459E5D8152610FC78DDD0F6EAF9FA458F52B0B291036FF6D4FD3E36BE1A882D703</t>
  </si>
  <si>
    <t>459E5D8152610FC78DDD0F6EAF9FA444E5BAD12E10B70EB295977F49002</t>
  </si>
  <si>
    <t>420758CD32D101D7E1652F85A9915A63610FC</t>
  </si>
  <si>
    <t>459E5D8272C10F6FD96C53AB8A8EC420758CD32D101D7E1652F85A9915A63610FC</t>
  </si>
  <si>
    <t>459E5D8272C10F6FD96C53AB8A8EC427A56F512410F3080CE0A3C0E41D5FCEDA4E</t>
  </si>
  <si>
    <t>459E5D8272C10F6FD96C53AB8A8EC427A56F512410F3080CE0A3C0E41D5FCEDB6E</t>
  </si>
  <si>
    <t>459E5D8272C10F6FD96C53AB8A8EC458F52B0B291036FF6D4FD3E36BE1A882D3A2</t>
  </si>
  <si>
    <t>459E5D8272C10F6FD96C53AB8A8EC458F52B0B291036FF6D4FD3E36BE1A882D703</t>
  </si>
  <si>
    <t>459E5D8272C10F6FD96C53AB8A8EC444E5BAD12E10B70EB295977F49002</t>
  </si>
  <si>
    <t>420758CD32D101D7E1652F85A9915A63610FD</t>
  </si>
  <si>
    <t>459E5D8272C10F5D4DE802A4218E7420758CD32D101D7E1652F85A9915A63610FD</t>
  </si>
  <si>
    <t>459E5D8272C10F5D4DE802A4218E7427A56F512410F3080CE0A3C0E41D5FCEDA4E</t>
  </si>
  <si>
    <t>459E5D8272C10F5D4DE802A4218E7427A56F512410F3080CE0A3C0E41D5FCEDB6E</t>
  </si>
  <si>
    <t>459E5D8272C10F5D4DE802A4218E7458F52B0B291036FF6D4FD3E36BE1A882D3A2</t>
  </si>
  <si>
    <t>459E5D8272C10F5D4DE802A4218E7458F52B0B291036FF6D4FD3E36BE1A882D703</t>
  </si>
  <si>
    <t>459E5D8272C10F5D4DE802A4218E7444E5BAD12E10B70EB295977F49002</t>
  </si>
  <si>
    <t>427A579AD2C10D66629AEC6D9847D485A2872</t>
  </si>
  <si>
    <t>459E5D842231026892ED8880F73EA427A579AD2C10D66629AEC6D9847D485A2872</t>
  </si>
  <si>
    <t>427A56F512A101B256C5DC975386C504780EC</t>
  </si>
  <si>
    <t>459E5D842231026892ED8880F73EA427A56F512A101B256C5DC975386C504780EC</t>
  </si>
  <si>
    <t>459E5D842231026892ED8880F73EA458F52B0B291036FF6D4FD3E36BE1A882D3A2</t>
  </si>
  <si>
    <t>459E5D842231026892ED8880F73EA458F52B0B291036FF6D4FD3E36BE1A882D703</t>
  </si>
  <si>
    <t>459E5D842231026892ED8880F73EA444E5BAD12E10B70EB295977F49002</t>
  </si>
  <si>
    <t>459E5BB232910E3342953E02EAA3F426852BD62410C2619EE8C3FDD5F4682D1BBF</t>
  </si>
  <si>
    <t>459E5BB232910E3342953E02EAA3F4514534152910EE39193724C8732E1E865223</t>
  </si>
  <si>
    <t>459E5BB232910E3342953E02EAA3F458F52B0B291036FF6D4FD3E36BE1A882D679</t>
  </si>
  <si>
    <t>459E5BB232910E3342953E02EAA3F444E5BAD12E10B70EB295977F4A001</t>
  </si>
  <si>
    <t>420758CD32910A33523F9A020EDAEFD0B12DE</t>
  </si>
  <si>
    <t>459E53F832C10A4B5507EA38DE9B5420758CD32910A33523F9A020EDAEFD0B12DE</t>
  </si>
  <si>
    <t>459E53F832C10A4B5507EA38DE9B5444E5BAD12E10B70EB295977F4A001</t>
  </si>
  <si>
    <t>459E53F832C10A4B5507EA38DE9B5459E5BB112210D96B9F4975D698E1</t>
  </si>
  <si>
    <t>427A56F512A10185AEA0272C1B81EF7A0CFFE</t>
  </si>
  <si>
    <t>459E53F832C10A4B5507EA38DE9B5427A56F512A10185AEA0272C1B81EF7A0CFFE</t>
  </si>
  <si>
    <t>459E53F832C10A4B5507EA38DE9B5458F52B0B291036FF6D4FD3E36BE1A882D444</t>
  </si>
  <si>
    <t>459E53F832C10A4B5507EA38DE9B5458F52B0B291036FF6D4FD3E36BE1A882D703</t>
  </si>
  <si>
    <t>459E53F832C10A4B676627BFFEFD6420758CD32910A33523F9A020EDAEFD0B12DE</t>
  </si>
  <si>
    <t>459E53F832C10A4B676627BFFEFD6444E5BAD12E10B70EB295977F4A001</t>
  </si>
  <si>
    <t>427A56F512A101B256C5DC975386C50478F55</t>
  </si>
  <si>
    <t>459E53F832C10A4B676627BFFEFD6427A56F512A101B256C5DC975386C50478F55</t>
  </si>
  <si>
    <t>459E53F832C10A4B676627BFFEFD6427A56F512A10185AEA0272C1B81EF7A0CFFE</t>
  </si>
  <si>
    <t>459E53F832C10A4B676627BFFEFD6459E5BB112210D96B9F4975D698E1</t>
  </si>
  <si>
    <t>459E53F832C10A4B676627BFFEFD6459E53F832C10A2864EF30B9923A3</t>
  </si>
  <si>
    <t>459E53F832C10A4B676627BFFEFD6459E53F832C10A1FFFBADE1487D41</t>
  </si>
  <si>
    <t>459E53F832C10A4B676627BFFEFD6458F52B0B291036FF6D4FD3E36BE1A882D444</t>
  </si>
  <si>
    <t>459E53F832C10A4B676627BFFEFD6458F52B0B291036FF6D4FD3E36BE1A882D703</t>
  </si>
  <si>
    <t>459E53F832C10A4B676627BFFEFD6444E5BAD12E10B70EB295977F49002</t>
  </si>
  <si>
    <t>427A56F512B1021788FD48473A3B9722BB1DD</t>
  </si>
  <si>
    <t>459E53FBF20102A6C1D34D00D642D427A56F512B1021788FD48473A3B9722BB1DD</t>
  </si>
  <si>
    <t>427A54C7020108E8121CCFFBA5F81DC6D74E3</t>
  </si>
  <si>
    <t>459E53FBF20102A6C1D34D00D642D427A54C7020108E8121CCFFBA5F81DC6D74E3</t>
  </si>
  <si>
    <t>459E53FBF20102A6C1D34D00D642D458F52B0B291036FF6D4FD3E36BE1A882D444</t>
  </si>
  <si>
    <t>459E53FBF20102A6C1D34D00D642D458F52B0B291036FF6D4FD3E36BE1A882D703</t>
  </si>
  <si>
    <t>459E53FBF20102A6C1D34D00D642D444E5BAD12E10B70EB295977F4A001</t>
  </si>
  <si>
    <t>427A56F512A10185AEA0273E8436DB0BF8841</t>
  </si>
  <si>
    <t>459E51AB1221004A6A3FAF15A3B74427A56F512A10185AEA0273E8436DB0BF8841</t>
  </si>
  <si>
    <t>459E51AB1221004A6A3FAF15A3B74427A56F512A101B2BF4B69200047476E41D13</t>
  </si>
  <si>
    <t>459E51AB1221004A6A3FAF15A3B74427A56F512A1018583DF22925BA61B3F62D26</t>
  </si>
  <si>
    <t>420758CD32D101D7E1652F85A9915A636172E</t>
  </si>
  <si>
    <t>459E5D8152610F152613EEE86D5C3420758CD32D101D7E1652F85A9915A636172E</t>
  </si>
  <si>
    <t>459E5D8152610F152613EEE86D5C3427A56F512410F3080CE0A3C0E41D5FCEDA4E</t>
  </si>
  <si>
    <t>459E5D8152610F152613EEE86D5C3427A56F512410F3080CE0A3C0E41D5FCEDB6E</t>
  </si>
  <si>
    <t>459E5D8152610F152613EEE86D5C3458F52B0B291036FF6D4FD3E36BE1A882D3A2</t>
  </si>
  <si>
    <t>459E5D8152610F152613EEE86D5C3458F52B0B291036FF6D4FD3E36BE1A882D703</t>
  </si>
  <si>
    <t>459E5D8152610F152613EEE86D5C3444E5BAD12E10B70EB295977F49002</t>
  </si>
  <si>
    <t>420758CD32D101D7E1652F85A9915A636172C</t>
  </si>
  <si>
    <t>459E5D8152610F3055FF87394F4A8420758CD32D101D7E1652F85A9915A636172C</t>
  </si>
  <si>
    <t>459E5D8152610F3055FF87394F4A8427A56F512410F3080CE0A3C0E41D5FCEDA4E</t>
  </si>
  <si>
    <t>459E5D8152610F3055FF87394F4A8427A56F512410F3080CE0A3C0E41D5FCEDB6E</t>
  </si>
  <si>
    <t>459E5D8152610F3055FF87394F4A8458F52B0B291036FF6D4FD3E36BE1A882D3A2</t>
  </si>
  <si>
    <t>459E5D8152610F3055FF87394F4A8458F52B0B291036FF6D4FD3E36BE1A882D703</t>
  </si>
  <si>
    <t>459E5D8152610F3055FF87394F4A8444E5BAD12E10B70EB295977F49002</t>
  </si>
  <si>
    <t>42075E54B2510B143A009309FF859A10949F7</t>
  </si>
  <si>
    <t>459E5297E2E107F35607749D6E4AB42075E54B2510B143A009309FF859A10949F7</t>
  </si>
  <si>
    <t>459E5297E2E107F35607749D6E4AB42075E54B2510B143A85FA86198CE48D12341</t>
  </si>
  <si>
    <t>42075E54B2510B143A00BFDCA64AFD20A25FC</t>
  </si>
  <si>
    <t>459E5297E2E107F35607749D6E4AB42075E54B2510B143A00BFDCA64AFD20A25FC</t>
  </si>
  <si>
    <t>42075E54B2510B143A00BFDCA6D8171C143FC</t>
  </si>
  <si>
    <t>459E5297E2E107F35607749D6E4AB42075E54B2510B143A00BFDCA6D8171C143FC</t>
  </si>
  <si>
    <t>42075E54B2510B143A858788CE4CDC8677FEB</t>
  </si>
  <si>
    <t>459E5297E2E107F35607749D6E4AB42075E54B2510B143A858788CE4CDC8677FEB</t>
  </si>
  <si>
    <t>459E5297E2E107F35607749D6E4AB458F52B0B291036FF6D4FD3E36BE1A882D444</t>
  </si>
  <si>
    <t>459E5297E2E107F35607749D6E4AB458F52B0B291036FF6D4FD3E36BE1A882D703</t>
  </si>
  <si>
    <t>459E5297E2E107F35607749D6E4AB444E5BAD12E10B70EB295977F4A001</t>
  </si>
  <si>
    <t>459E5297E2E107F3560774E57186242075E54B2510B143A009309FF859A10949F7</t>
  </si>
  <si>
    <t>459E5297E2E107F3560774E57186242075E54B2510B143A85FA86198CE48D12341</t>
  </si>
  <si>
    <t>42075E54B2510B143A85FA86198CE48D1234F</t>
  </si>
  <si>
    <t>459E5297E2E107F3560774E57186242075E54B2510B143A85FA86198CE48D1234F</t>
  </si>
  <si>
    <t>459E5297E2E107F3560774E57186242075E54B2510B143A00BFDCA64AFD20A25FC</t>
  </si>
  <si>
    <t>459E5297E2E107F3560774E57186242075E54B2510B143A00BFDCA6D8171C143FC</t>
  </si>
  <si>
    <t>459E5297E2E107F3560774E57186242075E54B2510B143A858788CE4CDC8677FEB</t>
  </si>
  <si>
    <t>459E5297E2E107F3560774E571862458F52B0B291036FF6D4FD3E36BE1A882D444</t>
  </si>
  <si>
    <t>459E5297E2E107F3560774E571862458F52B0B291036FF6D4FD3E36BE1A882D703</t>
  </si>
  <si>
    <t>459E5297E2E107F3560774E571862444E5BAD12E10B70EB295977F4A001</t>
  </si>
  <si>
    <t>42075E54B2510B143A85E8158D58883A0C31F</t>
  </si>
  <si>
    <t>459E5297E2E107F3560774CAB692E42075E54B2510B143A85E8158D58883A0C31F</t>
  </si>
  <si>
    <t>459E5297E2E107F3560774CAB692E458F52B0B291036FF6D4FD3E36BE1A882D444</t>
  </si>
  <si>
    <t>459E5297E2E107F3560774CAB692E444E5BAD12E10B70EB295977F4A001</t>
  </si>
  <si>
    <t>42075E54B2510B143A009309FF859A10949F6</t>
  </si>
  <si>
    <t>459E5297E2E107F35607742A60F3D42075E54B2510B143A009309FF859A10949F6</t>
  </si>
  <si>
    <t>42075E54B2510B143A00BFDCA64AFD20A25F3</t>
  </si>
  <si>
    <t>459E5297E2E107F35607742A60F3D42075E54B2510B143A00BFDCA64AFD20A25F3</t>
  </si>
  <si>
    <t>42075E54B2510B143A00BFDCA6D85EFA6C6B9</t>
  </si>
  <si>
    <t>459E5297E2E107F35607742A60F3D42075E54B2510B143A00BFDCA6D85EFA6C6B9</t>
  </si>
  <si>
    <t>459E5297E2E107F35607742A60F3D458F52B0B291036FF6D4FD3E36BE1A882D444</t>
  </si>
  <si>
    <t>459E5297E2E107F35607742A60F3D458F52B0B291036FF6D4FD3E36BE1A882D703</t>
  </si>
  <si>
    <t>459E5297E2E107F35607742A60F3D444E5BAD12E10B70EB295977F4A001</t>
  </si>
  <si>
    <t>425F581912010E34314DF2E188EE5DDC1A9D1</t>
  </si>
  <si>
    <t>459E5BB232910E3342FFBEBF6933A425F581912010E34314DF2E188EE5DDC1A9D1</t>
  </si>
  <si>
    <t>425F5F4982B1077F12215FF036A3087CFA00B</t>
  </si>
  <si>
    <t>459E5BB232910E3342FFBEBF6933A425F5F4982B1077F12215FF036A3087CFA00B</t>
  </si>
  <si>
    <t>420758CD32910A330ABA8FDF1FF92675AB8EA</t>
  </si>
  <si>
    <t>459E5BA3B231054A11F4A3ECE6FC6420758CD32910A330ABA8FDF1FF92675AB8EA</t>
  </si>
  <si>
    <t>459E5BA3B231054A11F4A3ECE6FC6427A56F512A101B256C5DC975386C50478AD6</t>
  </si>
  <si>
    <t>459E5BA3B231054A11F4A3ECE6FC6427A56F512A101B256C5DC86EC7D84A06030D</t>
  </si>
  <si>
    <t>427A56F512410F3080CE0A2395580CB51E33F</t>
  </si>
  <si>
    <t>459E5BA3B231054A11F4A3ECE6FC6427A56F512410F3080CE0A2395580CB51E33F</t>
  </si>
  <si>
    <t>459E5BA3B231054A11F4A3ECE6FC6459E5BB232910E3342953E02EAA3F</t>
  </si>
  <si>
    <t>459E53F832C10A4B5507EA38DE9BF420758CD32910A33523F9A020EDAEFD0B15A6</t>
  </si>
  <si>
    <t>459E53F832C10A4B5507EA38DE9BF444E5BAD12E10B70EB295977F4A001</t>
  </si>
  <si>
    <t>459E53F832C10A4B5507EA38DE9BF459E5BB232910E3342FFBE67499A8</t>
  </si>
  <si>
    <t>459E53F832C10A4B5507EA38DE9BF427A56F512A10185AEA0272C1B81EF7A0CFFE</t>
  </si>
  <si>
    <t>459E53F832C10A4B5507EA38DE9BF458F52B0B291036FF6D4FD3E36BE1A882D444</t>
  </si>
  <si>
    <t>459E53F832C10A4B5507EA38DE9BF458F52B0B291036FF6D4FD3E36BE1A882D703</t>
  </si>
  <si>
    <t>459E53F832C10A4B5507EA38DE9B8420758CD32910A33523F9A020EDAEFD0B15A7</t>
  </si>
  <si>
    <t>459E53F832C10A4B5507EA38DE9B8444E5BAD12E10B70EB295977F4A001</t>
  </si>
  <si>
    <t>459E53F832C10A4B5507EA38DE9B8459E5BB232910E3342FFBE56E4E5B</t>
  </si>
  <si>
    <t>459E53F832C10A4B5507EA38DE9B8427A56F512A10185AEA0272C1B81EF7A0CFFE</t>
  </si>
  <si>
    <t>459E53F832C10A4B5507EA38DE9B8458F52B0B291036FF6D4FD3E36BE1A882D444</t>
  </si>
  <si>
    <t>459E53F832C10A4B5507EA38DE9B8458F52B0B291036FF6D4FD3E36BE1A882D703</t>
  </si>
  <si>
    <t>459E53F832C10A4B5507EA38DE9BA420758CD32910A33523F9A020EDAEFD0B12DB</t>
  </si>
  <si>
    <t>459E53F832C10A4B5507EA38DE9BA444E5BAD12E10B70EB295977F4A001</t>
  </si>
  <si>
    <t>459E53F832C10A4B5507EA38DE9BA459E5BB232910E3342FFBEBF6933A</t>
  </si>
  <si>
    <t>459E53F832C10A4B5507EA38DE9BA427A56F512A10185AEA0272C1B81EF7A0CFFE</t>
  </si>
  <si>
    <t>459E53F832C10A4B5507EA38DE9BA458F52B0B291036FF6D4FD3E36BE1A882D444</t>
  </si>
  <si>
    <t>459E53F832C10A4B5507EA38DE9BA458F52B0B291036FF6D4FD3E36BE1A882D703</t>
  </si>
  <si>
    <t>459E53F832C10A4B5507EA38DE9B4420758CD32910A33523F9A020EDAEFD0B12D9</t>
  </si>
  <si>
    <t>459E53F832C10A4B5507EA38DE9B4444E5BAD12E10B70EB295977F4A001</t>
  </si>
  <si>
    <t>459E53F832C10A4B5507EA38DE9B4459E5BB112210D96B9F4974CFA731</t>
  </si>
  <si>
    <t>459E53F832C10A4B5507EA38DE9B4427A56F512A10185AEA0272C1B81EF7A0CFFE</t>
  </si>
  <si>
    <t>459E53F832C10A4B5507EA38DE9B4458F52B0B291036FF6D4FD3E36BE1A882D444</t>
  </si>
  <si>
    <t>459E53F832C10A4B5507EA38DE9B4458F52B0B291036FF6D4FD3E36BE1A882D703</t>
  </si>
  <si>
    <t>420758CD32910A33523F9A020EDAEFD0B12DF</t>
  </si>
  <si>
    <t>459E53F832C10A4B5507EA38DE895420758CD32910A33523F9A020EDAEFD0B12DF</t>
  </si>
  <si>
    <t>459E53F832C10A4B5507EA38DE895444E5BAD12E10B70EB295977F4A001</t>
  </si>
  <si>
    <t>459E53F832C10A4B5507EA38DE895459E5BB112210D96B9F4972015494</t>
  </si>
  <si>
    <t>459E53F832C10A4B5507EA38DE895427A56F512A10185AEA0272C1B81EF7A0CFFE</t>
  </si>
  <si>
    <t>459E53F832C10A4B5507EA38DE895458F52B0B291036FF6D4FD3E36BE1A882D444</t>
  </si>
  <si>
    <t>459E53F832C10A4B5507EA38DE895458F52B0B291036FF6D4FD3E36BE1A882D703</t>
  </si>
  <si>
    <t>420758CD32910A337D844C813A4CE505B043E</t>
  </si>
  <si>
    <t>459E53F832C10A55B33FE0006FB79420758CD32910A337D844C813A4CE505B043E</t>
  </si>
  <si>
    <t>459E53F832C10A55B33FE0006FB79458F52B0B291036FF6D4FD3E36BE1A882D444</t>
  </si>
  <si>
    <t>459E53F832C10A55B33FE0006FB79458F52B0B291036FF6D4FD3E36BE1A882D703</t>
  </si>
  <si>
    <t>459E53F832C10A55B33FE0006FB79444E5BAD12E10B70EB295977F4A001</t>
  </si>
  <si>
    <t>420758CD32910A337D844C813A4CE505B043D</t>
  </si>
  <si>
    <t>459E53F832C10A55B33FF105475FD420758CD32910A337D844C813A4CE505B043D</t>
  </si>
  <si>
    <t>459E53F832C10A55B33FF105475FD458F52B0B291036FF6D4FD3E36BE1A882D444</t>
  </si>
  <si>
    <t>459E53F832C10A55B33FF105475FD458F52B0B291036FF6D4FD3E36BE1A882D703</t>
  </si>
  <si>
    <t>459E53F832C10A55B33FF105475FD444E5BAD12E10B70EB295977F4A001</t>
  </si>
  <si>
    <t>427A56F512B1021788FD48473A3B9722BB1D7</t>
  </si>
  <si>
    <t>459E53FBF20102A6C1D34D00D6427427A56F512B1021788FD48473A3B9722BB1D7</t>
  </si>
  <si>
    <t>427A54C7020108E8121CCFFBA5F81DC6D77B3</t>
  </si>
  <si>
    <t>459E53FBF20102A6C1D34D00D6427427A54C7020108E8121CCFFBA5F81DC6D77B3</t>
  </si>
  <si>
    <t>459E53FBF20102A6C1D34D00D6427458F52B0B291036FF6D4FD3E36BE1A882D444</t>
  </si>
  <si>
    <t>459E53FBF20102A6C1D34D00D6427458F52B0B291036FF6D4FD3E36BE1A882D703</t>
  </si>
  <si>
    <t>459E53FBF20102A6C1D34D00D6427444E5BAD12E10B70EB295977F4A001</t>
  </si>
  <si>
    <t>427A56F512B1021788FD48473A3B9722BB1D0</t>
  </si>
  <si>
    <t>459E53FBF20102A6C1D34D00D6426427A56F512B1021788FD48473A3B9722BB1D0</t>
  </si>
  <si>
    <t>427A54C7020108E8121CCFFBA5F81DC6D77BC</t>
  </si>
  <si>
    <t>459E53FBF20102A6C1D34D00D6426427A54C7020108E8121CCFFBA5F81DC6D77BC</t>
  </si>
  <si>
    <t>459E53FBF20102A6C1D34D00D6426458F52B0B291036FF6D4FD3E36BE1A882D444</t>
  </si>
  <si>
    <t>459E53FBF20102A6C1D34D00D6426458F52B0B291036FF6D4FD3E36BE1A882D703</t>
  </si>
  <si>
    <t>459E53FBF20102A6C1D34D00D6426444E5BAD12E10B70EB295977F4A001</t>
  </si>
  <si>
    <t>427A56F512B1021788FD48473A3B9722BB1D2</t>
  </si>
  <si>
    <t>459E53FBF20102A6C1D34D00D6420427A56F512B1021788FD48473A3B9722BB1D2</t>
  </si>
  <si>
    <t>427A54C7020108E8121CCFFBA5F81DC6D74E0</t>
  </si>
  <si>
    <t>459E53FBF20102A6C1D34D00D6420427A54C7020108E8121CCFFBA5F81DC6D74E0</t>
  </si>
  <si>
    <t>459E53FBF20102A6C1D34D00D6420458F52B0B291036FF6D4FD3E36BE1A882D444</t>
  </si>
  <si>
    <t>459E53FBF20102A6C1D34D00D6420458F52B0B291036FF6D4FD3E36BE1A882D703</t>
  </si>
  <si>
    <t>459E53FBF20102A6C1D34D00D6420444E5BAD12E10B70EB295977F4A001</t>
  </si>
  <si>
    <t>427A56F512B1021788FD48473A3B9722BB1DC</t>
  </si>
  <si>
    <t>459E53FBF20102A6C1D34D00D6422427A56F512B1021788FD48473A3B9722BB1DC</t>
  </si>
  <si>
    <t>427A54C7020108E8121CCFFBA5F81DC6D74E2</t>
  </si>
  <si>
    <t>459E53FBF20102A6C1D34D00D6422427A54C7020108E8121CCFFBA5F81DC6D74E2</t>
  </si>
  <si>
    <t>459E53FBF20102A6C1D34D00D6422458F52B0B291036FF6D4FD3E36BE1A882D444</t>
  </si>
  <si>
    <t>459E53FBF20102A6C1D34D00D6422458F52B0B291036FF6D4FD3E36BE1A882D703</t>
  </si>
  <si>
    <t>459E53FBF20102A6C1D34D00D6422444E5BAD12E10B70EB295977F4A001</t>
  </si>
  <si>
    <t>427A56F512B1021788FD48473A3B9722BB0CD</t>
  </si>
  <si>
    <t>459E53FBF20102A6C1D34D00D642C427A56F512B1021788FD48473A3B9722BB0CD</t>
  </si>
  <si>
    <t>427A54C7020108E8121CCFFBA5F81DC6D74E4</t>
  </si>
  <si>
    <t>459E53FBF20102A6C1D34D00D642C427A54C7020108E8121CCFFBA5F81DC6D74E4</t>
  </si>
  <si>
    <t>459E53FBF20102A6C1D34D00D642C458F52B0B291036FF6D4FD3E36BE1A882D444</t>
  </si>
  <si>
    <t>459E53FBF20102A6C1D34D00D642C458F52B0B291036FF6D4FD3E36BE1A882D703</t>
  </si>
  <si>
    <t>459E53FBF20102A6C1D34D00D642C444E5BAD12E10B70EB295977F4A001</t>
  </si>
  <si>
    <t>427A56F512B1021788FD48473A3B97228FD24</t>
  </si>
  <si>
    <t>459E53FBF20102A6C1D34D23A595C427A56F512B1021788FD48473A3B97228FD24</t>
  </si>
  <si>
    <t>427A54C7020108E8121CCFFBA5F81DC6D76AA</t>
  </si>
  <si>
    <t>459E53FBF20102A6C1D34D23A595C427A54C7020108E8121CCFFBA5F81DC6D76AA</t>
  </si>
  <si>
    <t>459E53FBF20102A6C1D34D23A595C458F52B0B291036FF6D4FD3E36BE1A882D444</t>
  </si>
  <si>
    <t>459E53FBF20102A6C1D34D23A595C458F52B0B291036FF6D4FD3E36BE1A882D703</t>
  </si>
  <si>
    <t>459E53FBF20102A6C1D34D23A595C444E5BAD12E10B70EB295977F4A001</t>
  </si>
  <si>
    <t>427A56F512B1021788FD48473A3B97228FC06</t>
  </si>
  <si>
    <t>459E53FBF20102A6C1D34D23A595D427A56F512B1021788FD48473A3B97228FC06</t>
  </si>
  <si>
    <t>427A54C7020108E8121CCFFBA5F81DC6D76A5</t>
  </si>
  <si>
    <t>459E53FBF20102A6C1D34D23A595D427A54C7020108E8121CCFFBA5F81DC6D76A5</t>
  </si>
  <si>
    <t>459E53FBF20102A6C1D34D23A595D458F52B0B291036FF6D4FD3E36BE1A882D444</t>
  </si>
  <si>
    <t>459E53FBF20102A6C1D34D23A595D458F52B0B291036FF6D4FD3E36BE1A882D703</t>
  </si>
  <si>
    <t>459E53FBF20102A6C1D34D23A595D444E5BAD12E10B70EB295977F4A001</t>
  </si>
  <si>
    <t>427A56F512A10185AEA0273E8436DB0BF87BC</t>
  </si>
  <si>
    <t>459E51AB1221004A6A3FAF5358B64427A56F512A10185AEA0273E8436DB0BF87BC</t>
  </si>
  <si>
    <t>459E51AB1221004A6A3FAF5358B64427A56F512A101B2BF4B69200047476E41D13</t>
  </si>
  <si>
    <t>459E51AB1221004A6A3FAF5358B64427A56F512A1018583DF22925BA61B3F62D26</t>
  </si>
  <si>
    <t>427A56F512A10185AEA0273E8436DB0BF87BD</t>
  </si>
  <si>
    <t>459E51AB1221004A6A3FAF2612DCC427A56F512A10185AEA0273E8436DB0BF87BD</t>
  </si>
  <si>
    <t>459E51AB1221004A6A3FAF2612DCC427A56F512A101B2BF4B69200047476E41D13</t>
  </si>
  <si>
    <t>459E51AB1221004A6A3FAF2612DCC427A56F512A1018583DF22925BA61B3F62D26</t>
  </si>
  <si>
    <t>427A56F512A10185AEA0273E8436DB0BF87B2</t>
  </si>
  <si>
    <t>459E51AB1221004A6A3FAF30897DC427A56F512A10185AEA0273E8436DB0BF87B2</t>
  </si>
  <si>
    <t>459E51AB1221004A6A3FAF30897DC427A56F512A101B2BF4B69200047476E41D13</t>
  </si>
  <si>
    <t>459E51AB1221004A6A3FAF30897DC427A56F512A1018583DF22925BA61B3F62D26</t>
  </si>
  <si>
    <t>427A56F512A10185AEA0273E8436DB0BF87B3</t>
  </si>
  <si>
    <t>459E51AB1221004A6A3FAF0B3B10B427A56F512A10185AEA0273E8436DB0BF87B3</t>
  </si>
  <si>
    <t>459E51AB1221004A6A3FAF0B3B10B427A56F512A101B2BF4B69200047476E41D13</t>
  </si>
  <si>
    <t>459E51AB1221004A6A3FAF0B3B10B427A56F512A1018583DF22925BA61B3F62D26</t>
  </si>
  <si>
    <t>427A56F512A101B256C5DC975386C50478F53</t>
  </si>
  <si>
    <t>459E53FC9291043FE292BE94A1A48427A56F512A101B256C5DC975386C50478F53</t>
  </si>
  <si>
    <t>427A56F512A101B256C5DC975386C50478DA1</t>
  </si>
  <si>
    <t>459E53FC9291043FE292BE94A1A48427A56F512A101B256C5DC975386C50478DA1</t>
  </si>
  <si>
    <t>459E53FC9291043FE292BE94A1A484554542F3231039338DDD202F05F0</t>
  </si>
  <si>
    <t>426852BD62410C2619EE8C3FDD5F4682E2724</t>
  </si>
  <si>
    <t>45795270D2C10A48A10F8B1A96980426852BD62410C2619EE8C3FDD5F4682E2724</t>
  </si>
  <si>
    <t>425F581912010E34314DF2E188EE5DDC1A9DD</t>
  </si>
  <si>
    <t>45795270D2C10A48A10F8B1A96980425F581912010E34314DF2E188EE5DDC1A9DD</t>
  </si>
  <si>
    <t>425F5F4982B1077F12215FF036A3087CFA009</t>
  </si>
  <si>
    <t>45795270D2C10A48A10F8B1A96980425F5F4982B1077F12215FF036A3087CFA009</t>
  </si>
  <si>
    <t>42D350C3B2E109838E6B46DE66F502D524362</t>
  </si>
  <si>
    <t>45795270D2C10A48A10F8B1A9698042D350C3B2E109838E6B46DE66F502D524362</t>
  </si>
  <si>
    <t>42D350C3B2E10983E0D4FB531B50F9E904910</t>
  </si>
  <si>
    <t>45795270D2C10A48A10F8B1A9698042D350C3B2E10983E0D4FB531B50F9E904910</t>
  </si>
  <si>
    <t>45795270D2C10A48A10F8B1A96980458F52B0B291036FF6D4FD3E36BE1A882D703</t>
  </si>
  <si>
    <t>458F52B0B291036FF6D4FD3E36BE1A882D702</t>
  </si>
  <si>
    <t>45795270D2C10A48A10F8B1A96980458F52B0B291036FF6D4FD3E36BE1A882D702</t>
  </si>
  <si>
    <t>458F52B0B291036FF6D4FD3E36BE1A882D708</t>
  </si>
  <si>
    <t>45795270D2C10A48A10F8B1A96980458F52B0B291036FF6D4FD3E36BE1A882D708</t>
  </si>
  <si>
    <t>45795270D2C10A48A10F8B1A96980458F52B0B291036FF6D4FD3E36BE1A882D679</t>
  </si>
  <si>
    <t>45795270D2C10A48A10F8B1A96980444E5BAD12E10B70EB295977BD1041</t>
  </si>
  <si>
    <t>4554508542D108E89DAFA32156A7C4554508542D108E89DAFEAD3DD9EA</t>
  </si>
  <si>
    <t>4554508542D108E89DAFA32156A7C4554508542D108E89DAFEAD3F886E</t>
  </si>
  <si>
    <t>4554508542D108E89DAFA32156D304554508542D108E89DAFEAD3DD9EA</t>
  </si>
  <si>
    <t>4554508542D108E89DAFA32156D304554508542D108E89DAFEAD3F886E</t>
  </si>
  <si>
    <t>4554508542D108E89DAFA32156C294554508542D108E89DAFEAD3DD9EA</t>
  </si>
  <si>
    <t>4554508542D108E89DAFA32156C294554508542D108E89DAFEAD3F886E</t>
  </si>
  <si>
    <t>4554508542D108E89DAFA32156FFD4554508542D108E89DAFEAD3DD9EA</t>
  </si>
  <si>
    <t>4554508542D108E89DAFA32156FFD4554508542D108E89DAFEAD3F886E</t>
  </si>
  <si>
    <t>4554508542D108E89DAFA32156ED74554508542D108E89DAFEAD3DD9EA</t>
  </si>
  <si>
    <t>4554508542D108E89DAFA32156ED74554508542D108E89DAFEAD3F886E</t>
  </si>
  <si>
    <t>427A56F622310382E54DAE565799A01DD2993</t>
  </si>
  <si>
    <t>459E53FF62D1020D25CE94DBC8605427A56F622310382E54DAE565799A01DD2993</t>
  </si>
  <si>
    <t>42D350C3B2E10983F1545AA54A4898A47185F</t>
  </si>
  <si>
    <t>459E53FF62D1020D25CE94DBC860542D350C3B2E10983F1545AA54A4898A47185F</t>
  </si>
  <si>
    <t>458F52B0B291036FF6D4FD3E36BE1A882D55D</t>
  </si>
  <si>
    <t>459E53FF62D1020D25CE94DBC8605458F52B0B291036FF6D4FD3E36BE1A882D55D</t>
  </si>
  <si>
    <t>459E53FF62D1020D25CE94DBC8605458F52B0B291036FF6D4FD3E36BE1A882D703</t>
  </si>
  <si>
    <t>459E53FF62D1020D25CE94DBC8605444E5BAD12E10B70EB295977F4A001</t>
  </si>
  <si>
    <t>427A56F622310382E54DE409AF26DCC2ED5ED</t>
  </si>
  <si>
    <t>459E53FF62F10EE2412D74342B048427A56F622310382E54DE409AF26DCC2ED5ED</t>
  </si>
  <si>
    <t>459E53FF62F10EE2412D74342B04842D350C3B2E10983F1545AA54A4898A47185F</t>
  </si>
  <si>
    <t>459E53FF62F10EE2412D74342B048458F52B0B291036FF6D4FD3E36BE1A882D55D</t>
  </si>
  <si>
    <t>459E53FF62F10EE2412D74342B048458F52B0B291036FF6D4FD3E36BE1A882D703</t>
  </si>
  <si>
    <t>459E53FF62F10EE2412D74342B048444E5BAD12E10B70EB295977F4A001</t>
  </si>
  <si>
    <t>420758CD32D101D7E1652F85A9915A6361728</t>
  </si>
  <si>
    <t>459E5D8152610F7FA7D393A86DC36420758CD32D101D7E1652F85A9915A6361728</t>
  </si>
  <si>
    <t>459E5D8152610F7FA7D393A86DC36427A56F512410F3080CE0A3C0E41D5FCEDA4E</t>
  </si>
  <si>
    <t>459E5D8152610F7FA7D393A86DC36427A56F512410F3080CE0A3C0E41D5FCEDB6E</t>
  </si>
  <si>
    <t>459E5D8152610F7FA7D393A86DC36458F52B0B291036FF6D4FD3E36BE1A882D3A2</t>
  </si>
  <si>
    <t>459E5D8152610F7FA7D393A86DC36458F52B0B291036FF6D4FD3E36BE1A882D703</t>
  </si>
  <si>
    <t>459E5D8152610F7FA7D393A86DC36444E5BAD12E10B70EB295977F49002</t>
  </si>
  <si>
    <t>420758CD32D101D7E1652F85A9915A6361729</t>
  </si>
  <si>
    <t>459E5D8152610F04942727064BF2D420758CD32D101D7E1652F85A9915A6361729</t>
  </si>
  <si>
    <t>459E5D8152610F04942727064BF2D427A56F512410F3080CE0A3C0E41D5FCEDA4E</t>
  </si>
  <si>
    <t>459E5D8152610F04942727064BF2D427A56F512410F3080CE0A3C0E41D5FCEDB6E</t>
  </si>
  <si>
    <t>459E5D8152610F04942727064BF2D458F52B0B291036FF6D4FD3E36BE1A882D3A2</t>
  </si>
  <si>
    <t>459E5D8152610F04942727064BF2D458F52B0B291036FF6D4FD3E36BE1A882D703</t>
  </si>
  <si>
    <t>459E5D8152610F04942727064BF2D444E5BAD12E10B70EB295977F49002</t>
  </si>
  <si>
    <t>459E5BB232910E3342953E134F50C426852BD62410C2619EE8C3FDD5F4682D1BBF</t>
  </si>
  <si>
    <t>459E5BB232910E3342953E134F50C4514534152910EE39193724C8732E1E865223</t>
  </si>
  <si>
    <t>459E5BB232910E3342953E134F50C458F52B0B291036FF6D4FD3E36BE1A882D679</t>
  </si>
  <si>
    <t>459E5BB232910E3342953E134F50C444E5BAD12E10B70EB295977F4A001</t>
  </si>
  <si>
    <t>4554508542D108E89DAFEAD3DD9EA458F52B0B291036FF6D4FD3E36BE1A882D55D</t>
  </si>
  <si>
    <t>4554508542D108E89DAFEAD3DD9EA458F52B0B291036FF6D4FD3E36BE1A882D703</t>
  </si>
  <si>
    <t>4554508542D108E89DAFEAD3DD9EA444E5BAD12E10B70EB295977F4A001</t>
  </si>
  <si>
    <t>427A56F622310382E54DE409AF26DCC2ED5EC</t>
  </si>
  <si>
    <t>4554508542D108E89DAFEAD3F886E427A56F622310382E54DE409AF26DCC2ED5EC</t>
  </si>
  <si>
    <t>427A56F6223103823B31D4EF13D4FF73B51EF</t>
  </si>
  <si>
    <t>4554508542D108E89DAFEAD3F886E427A56F6223103823B31D4EF13D4FF73B51EF</t>
  </si>
  <si>
    <t>459E5BB112210D96B9F4975D698E1425F581912010E34314DF2E188EE5DDC1A9D1</t>
  </si>
  <si>
    <t>459E5BB112210D96B9F4975D698E1425F5F4982B1077F12215FF036A3087CFA00B</t>
  </si>
  <si>
    <t>459E53F832C10A2864EF30B9923A3425F581912010E34314DF2E188EE5DDC1A9D1</t>
  </si>
  <si>
    <t>459E53F832C10A2864EF30B9923A3425F5F4982B1077F12215FF036A3087CFA00B</t>
  </si>
  <si>
    <t>459E53F832C10A2864EF30B9923A3458F52B0B291036FF6D4FD3E36BE1A882D679</t>
  </si>
  <si>
    <t>459E53F832C10A2864EF30B9923A3458F52B0B291036FF6D4FD3E36BE1A882D702</t>
  </si>
  <si>
    <t>459E53F832C10A2864EF30B9923A3444E5BAD12E10B70EB295977F4A001</t>
  </si>
  <si>
    <t>459E53F832C10A1FFFBADE1487D41426852BD62410C2619EE8C3FDD5F4682D1BBF</t>
  </si>
  <si>
    <t>459E53F832C10A1FFFBADE1487D414514534152910EE39193724C8732E1E865223</t>
  </si>
  <si>
    <t>459E53F832C10A1FFFBADE1487D41458F52B0B291036FF6D4FD3E36BE1A882D679</t>
  </si>
  <si>
    <t>459E53F832C10A1FFFBADE1487D41458F52B0B291036FF6D4FD3E36BE1A882D702</t>
  </si>
  <si>
    <t>459E53F832C10A1FFFBADE1487D41444E5BAD12E10B70EB295977F4A001</t>
  </si>
  <si>
    <t>459E5BB232910E3342FFBE67499A8425F581912010E34314DF2E188EE5DDC1A9D1</t>
  </si>
  <si>
    <t>459E5BB232910E3342FFBE67499A8425F5F4982B1077F12215FF036A3087CFA00B</t>
  </si>
  <si>
    <t>459E5BB232910E3342FFBE56E4E5B425F581912010E34314DF2E188EE5DDC1A9D1</t>
  </si>
  <si>
    <t>459E5BB232910E3342FFBE56E4E5B425F5F4982B1077F12215FF036A3087CFA00B</t>
  </si>
  <si>
    <t>459E5BB112210D96B9F4974CFA731425F581912010E34314DF2E188EE5DDC1A9D1</t>
  </si>
  <si>
    <t>459E5BB112210D96B9F4974CFA731425F5F4982B1077F12215FF036A3087CFA00B</t>
  </si>
  <si>
    <t>459E5BB112210D96B9F4972015494425F581912010E34314DF2E188EE5DDC1A9D1</t>
  </si>
  <si>
    <t>459E5BB112210D96B9F4972015494425F5F4982B1077F12215FF036A3087CFA00B</t>
  </si>
  <si>
    <t>4554542F3231039338DDD202F05F04554542F3231039338EE266386B5B</t>
  </si>
  <si>
    <t>4554542F3231039338DDD202F05F04554542F3231039338EE267DF9476</t>
  </si>
  <si>
    <t>426852BD62410C2619EE8C3FDD5F4682D18E5</t>
  </si>
  <si>
    <t>4554542F3231039338EE266386B5B426852BD62410C2619EE8C3FDD5F4682D18E5</t>
  </si>
  <si>
    <t>4554542F3231039338EE266386B5B425F581912010E34314DF2E188EE5DDC1A9D1</t>
  </si>
  <si>
    <t>4554542F3231039338EE266386B5B425F5F4982B1077F12215FF036A3087CFA009</t>
  </si>
  <si>
    <t>4554542F3231039338EE266386B5B45535ECA12810698EF9DE0A029C13</t>
  </si>
  <si>
    <t>4514534152910EE39193724C8732E1FAD7CA0</t>
  </si>
  <si>
    <t>4554542F3231039338EE266386B5B4514534152910EE39193724C8732E1FAD7CA0</t>
  </si>
  <si>
    <t>4554542F3231039338EE266386B5B458F52B0B291036FF6D4FD3E36BE1A882D708</t>
  </si>
  <si>
    <t>4554542F3231039338EE266386B5B458F52B0B291036FF6D4FD3E36BE1A882D703</t>
  </si>
  <si>
    <t>4554542F3231039338EE266386B5B458F52B0B291036FF6D4FD3E36BE1A882D679</t>
  </si>
  <si>
    <t>4554542F3231039338EE266386B5B458F52B0B291036FF6D4FD3E36BE1A882D702</t>
  </si>
  <si>
    <t>4554542F3231039338EE266386B5B444E5BAD12E10B70EB295977F4A001</t>
  </si>
  <si>
    <t>4554542F3231039338EE267DF9476426852BD62410C2619EE8C3FDD5F4682D18E5</t>
  </si>
  <si>
    <t>4554542F3231039338EE267DF9476425F581912010E34314DF2E188EE5DDC1A9D1</t>
  </si>
  <si>
    <t>4554542F3231039338EE267DF9476425F5F4982B1077F12215FF036A3087CFA009</t>
  </si>
  <si>
    <t>4554542F3231039338EE267DF947645535ECA12810698EF9DE0A029C13</t>
  </si>
  <si>
    <t>4554542F3231039338EE267DF94764514534152910EE39193724C8732E1FAD7CA0</t>
  </si>
  <si>
    <t>4554542F3231039338EE267DF9476458F52B0B291036FF6D4FD3E36BE1A882D708</t>
  </si>
  <si>
    <t>4554542F3231039338EE267DF9476458F52B0B291036FF6D4FD3E36BE1A882D703</t>
  </si>
  <si>
    <t>4554542F3231039338EE267DF9476458F52B0B291036FF6D4FD3E36BE1A882D679</t>
  </si>
  <si>
    <t>4554542F3231039338EE267DF9476458F52B0B291036FF6D4FD3E36BE1A882D702</t>
  </si>
  <si>
    <t>4554542F3231039338EE267DF9476444E5BAD12E10B70EB295977F4A001</t>
  </si>
  <si>
    <t>424D533CB2F10F320DFB48C4CF8F62D85312A</t>
  </si>
  <si>
    <t>45535ECA12810698EF9DE0A029C13424D533CB2F10F320DFB48C4CF8F62D85312A</t>
  </si>
  <si>
    <t>공급가액 * 10%</t>
  </si>
  <si>
    <t>폐 기 물 처 리</t>
  </si>
  <si>
    <t>(노무비+경비+일반관리비) * 7%</t>
  </si>
  <si>
    <t>계 * 1.5%</t>
  </si>
  <si>
    <t>(재료비+직노+기계경비) * 0.07%</t>
  </si>
  <si>
    <t>(재료비+직노+기계경비) * 0.081%</t>
  </si>
  <si>
    <t>(재료비+노무비) * 1.5%</t>
  </si>
  <si>
    <t>(재료비+직노+기계경비) * 0.5%</t>
  </si>
  <si>
    <t>(재료비+직노) * 1.86%</t>
  </si>
  <si>
    <t>직접노무비 * 2.3%</t>
  </si>
  <si>
    <t>건강보험료 * 12.81%</t>
  </si>
  <si>
    <t>노인장기요양보험료</t>
  </si>
  <si>
    <t>CB</t>
  </si>
  <si>
    <t>직접노무비 * 4.5%</t>
  </si>
  <si>
    <t>직접노무비 * 3.545%</t>
  </si>
  <si>
    <t>노무비 * 1.01%</t>
  </si>
  <si>
    <t>노무비 * 3.7%</t>
  </si>
  <si>
    <t>직접노무비 * 5%</t>
  </si>
  <si>
    <t>공사명 : 중부지방세무사회관신축공사-소방</t>
    <phoneticPr fontId="17" type="noConversion"/>
  </si>
  <si>
    <t>공 사 원 가 계 산 서</t>
  </si>
</sst>
</file>

<file path=xl/styles.xml><?xml version="1.0" encoding="utf-8"?>
<styleSheet xmlns="http://schemas.openxmlformats.org/spreadsheetml/2006/main">
  <numFmts count="22">
    <numFmt numFmtId="42" formatCode="_-&quot;₩&quot;* #,##0_-;\-&quot;₩&quot;* #,##0_-;_-&quot;₩&quot;* &quot;-&quot;_-;_-@_-"/>
    <numFmt numFmtId="41" formatCode="_-* #,##0_-;\-* #,##0_-;_-* &quot;-&quot;_-;_-@_-"/>
    <numFmt numFmtId="176" formatCode="#,##0_ "/>
    <numFmt numFmtId="177" formatCode="#,###"/>
    <numFmt numFmtId="178" formatCode="#,###;\-#,###"/>
    <numFmt numFmtId="179" formatCode="0.00_ "/>
    <numFmt numFmtId="180" formatCode="0.0%"/>
    <numFmt numFmtId="181" formatCode="0.000%"/>
    <numFmt numFmtId="182" formatCode="#000"/>
    <numFmt numFmtId="183" formatCode="_ &quot;₩&quot;* #,##0_ ;_ &quot;₩&quot;* \-#,##0_ ;_ &quot;₩&quot;* &quot;-&quot;_ ;_ @_ "/>
    <numFmt numFmtId="184" formatCode="_ &quot;₩&quot;* #,##0.00_ ;_ &quot;₩&quot;* \-#,##0.00_ ;_ &quot;₩&quot;* &quot;-&quot;??_ ;_ @_ "/>
    <numFmt numFmtId="185" formatCode="#00&quot;-&quot;0000"/>
    <numFmt numFmtId="186" formatCode="_ * #,##0_ ;_ * \-#,##0_ ;_ * &quot;-&quot;_ ;_ @_ "/>
    <numFmt numFmtId="187" formatCode="_ * #,##0.00_ ;_ * \-#,##0.00_ ;_ * &quot;-&quot;??_ ;_ @_ "/>
    <numFmt numFmtId="188" formatCode="##00"/>
    <numFmt numFmtId="189" formatCode="&quot;RM&quot;#,##0.00_);\(&quot;RM&quot;#,##0.00\)"/>
    <numFmt numFmtId="190" formatCode="000&quot;-&quot;0000"/>
    <numFmt numFmtId="191" formatCode="00##"/>
    <numFmt numFmtId="192" formatCode="#,###;\-#,###;#;"/>
    <numFmt numFmtId="193" formatCode="#,##0.0"/>
    <numFmt numFmtId="194" formatCode="#,##0.00#"/>
    <numFmt numFmtId="195" formatCode="#,##0.00#;\-#,##0.00#;#"/>
  </numFmts>
  <fonts count="59">
    <font>
      <sz val="11"/>
      <name val="돋움"/>
      <family val="3"/>
      <charset val="129"/>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name val="돋움"/>
      <family val="3"/>
      <charset val="129"/>
    </font>
    <font>
      <sz val="8"/>
      <name val="돋움"/>
      <family val="3"/>
      <charset val="129"/>
    </font>
    <font>
      <sz val="12"/>
      <name val="돋움"/>
      <family val="3"/>
      <charset val="129"/>
    </font>
    <font>
      <sz val="11"/>
      <name val="돋움체"/>
      <family val="3"/>
      <charset val="129"/>
    </font>
    <font>
      <sz val="12"/>
      <name val="돋움체"/>
      <family val="3"/>
      <charset val="129"/>
    </font>
    <font>
      <sz val="18"/>
      <name val="돋움체"/>
      <family val="3"/>
      <charset val="129"/>
    </font>
    <font>
      <sz val="16"/>
      <name val="돋움"/>
      <family val="3"/>
      <charset val="129"/>
    </font>
    <font>
      <b/>
      <sz val="11"/>
      <name val="돋움"/>
      <family val="3"/>
      <charset val="129"/>
    </font>
    <font>
      <sz val="11"/>
      <color indexed="8"/>
      <name val="돋움"/>
      <family val="3"/>
      <charset val="129"/>
    </font>
    <font>
      <b/>
      <sz val="12"/>
      <name val="돋움"/>
      <family val="3"/>
      <charset val="129"/>
    </font>
    <font>
      <sz val="11"/>
      <color rgb="FFFF0000"/>
      <name val="맑은 고딕"/>
      <family val="2"/>
      <charset val="129"/>
      <scheme val="minor"/>
    </font>
    <font>
      <sz val="8"/>
      <name val="맑은 고딕"/>
      <family val="2"/>
      <charset val="129"/>
      <scheme val="minor"/>
    </font>
    <font>
      <b/>
      <u/>
      <sz val="22"/>
      <color theme="1"/>
      <name val="돋움체"/>
      <family val="3"/>
      <charset val="129"/>
    </font>
    <font>
      <b/>
      <u/>
      <sz val="20"/>
      <color theme="1"/>
      <name val="돋움체"/>
      <family val="3"/>
      <charset val="129"/>
    </font>
    <font>
      <b/>
      <sz val="14"/>
      <color theme="1"/>
      <name val="돋움체"/>
      <family val="3"/>
      <charset val="129"/>
    </font>
    <font>
      <sz val="11"/>
      <color theme="1"/>
      <name val="돋움체"/>
      <family val="3"/>
      <charset val="129"/>
    </font>
    <font>
      <b/>
      <sz val="11"/>
      <color rgb="FFFF0000"/>
      <name val="돋움"/>
      <family val="3"/>
      <charset val="129"/>
    </font>
    <font>
      <sz val="11"/>
      <color rgb="FFFFFFCC"/>
      <name val="맑은 고딕"/>
      <family val="2"/>
      <charset val="129"/>
      <scheme val="minor"/>
    </font>
    <font>
      <b/>
      <sz val="11"/>
      <color rgb="FFFF0000"/>
      <name val="맑은 고딕"/>
      <family val="3"/>
      <charset val="129"/>
      <scheme val="minor"/>
    </font>
    <font>
      <sz val="10"/>
      <color theme="1"/>
      <name val="맑은 고딕"/>
      <family val="2"/>
      <charset val="129"/>
      <scheme val="minor"/>
    </font>
    <font>
      <sz val="10"/>
      <color theme="1"/>
      <name val="맑은 고딕"/>
      <family val="3"/>
      <charset val="129"/>
      <scheme val="minor"/>
    </font>
    <font>
      <sz val="11"/>
      <color rgb="FFFFFF00"/>
      <name val="맑은 고딕"/>
      <family val="2"/>
      <charset val="129"/>
      <scheme val="minor"/>
    </font>
    <font>
      <b/>
      <sz val="12"/>
      <color theme="1"/>
      <name val="맑은 고딕"/>
      <family val="3"/>
      <charset val="129"/>
      <scheme val="minor"/>
    </font>
    <font>
      <sz val="12"/>
      <color theme="1"/>
      <name val="맑은 고딕"/>
      <family val="3"/>
      <charset val="129"/>
      <scheme val="minor"/>
    </font>
    <font>
      <sz val="11"/>
      <color rgb="FFFFFF00"/>
      <name val="맑은 고딕"/>
      <family val="3"/>
      <charset val="129"/>
      <scheme val="minor"/>
    </font>
    <font>
      <sz val="11"/>
      <color theme="1"/>
      <name val="맑은 고딕"/>
      <family val="3"/>
      <charset val="129"/>
      <scheme val="minor"/>
    </font>
    <font>
      <b/>
      <sz val="12"/>
      <color theme="1"/>
      <name val="맑은 고딕"/>
      <family val="2"/>
      <charset val="129"/>
      <scheme val="minor"/>
    </font>
    <font>
      <sz val="11"/>
      <color rgb="FFFFFFCC"/>
      <name val="맑은 고딕"/>
      <family val="3"/>
      <charset val="129"/>
      <scheme val="minor"/>
    </font>
    <font>
      <sz val="11"/>
      <color rgb="FFFFFFCC"/>
      <name val="맑은 고딕"/>
      <family val="3"/>
      <charset val="129"/>
    </font>
    <font>
      <sz val="12"/>
      <name val="굴림체"/>
      <family val="3"/>
      <charset val="129"/>
    </font>
    <font>
      <i/>
      <sz val="12"/>
      <name val="굴림체"/>
      <family val="3"/>
      <charset val="129"/>
    </font>
    <font>
      <sz val="1"/>
      <color indexed="8"/>
      <name val="Courier"/>
      <family val="3"/>
    </font>
    <font>
      <b/>
      <sz val="1"/>
      <color indexed="8"/>
      <name val="Courier"/>
      <family val="3"/>
    </font>
    <font>
      <sz val="12"/>
      <name val="¹ÙÅÁÃ¼"/>
      <family val="1"/>
      <charset val="129"/>
    </font>
    <font>
      <sz val="8"/>
      <name val="Arial"/>
      <family val="2"/>
    </font>
    <font>
      <b/>
      <sz val="12"/>
      <name val="Arial"/>
      <family val="2"/>
    </font>
    <font>
      <sz val="10"/>
      <name val="Univers (WN)"/>
      <family val="2"/>
    </font>
    <font>
      <sz val="12"/>
      <name val="바탕체"/>
      <family val="1"/>
      <charset val="129"/>
    </font>
    <font>
      <sz val="10"/>
      <name val="Arial"/>
      <family val="2"/>
    </font>
    <font>
      <sz val="18"/>
      <color indexed="12"/>
      <name val="MS Sans Serif"/>
      <family val="2"/>
    </font>
    <font>
      <sz val="8"/>
      <name val="바탕체"/>
      <family val="1"/>
      <charset val="129"/>
    </font>
    <font>
      <b/>
      <sz val="12"/>
      <color indexed="16"/>
      <name val="굴림체"/>
      <family val="3"/>
      <charset val="129"/>
    </font>
    <font>
      <sz val="11"/>
      <color theme="1"/>
      <name val="돋움"/>
      <family val="3"/>
      <charset val="129"/>
    </font>
    <font>
      <b/>
      <u/>
      <sz val="16"/>
      <color theme="1"/>
      <name val="맑은 고딕"/>
      <family val="3"/>
      <charset val="129"/>
      <scheme val="minor"/>
    </font>
    <font>
      <b/>
      <sz val="11"/>
      <color theme="1"/>
      <name val="맑은 고딕"/>
      <family val="3"/>
      <charset val="129"/>
      <scheme val="minor"/>
    </font>
    <font>
      <b/>
      <sz val="11"/>
      <color theme="1"/>
      <name val="굴림체"/>
      <family val="3"/>
      <charset val="129"/>
    </font>
    <font>
      <sz val="11"/>
      <color theme="1"/>
      <name val="굴림체"/>
      <family val="3"/>
      <charset val="129"/>
    </font>
    <font>
      <b/>
      <sz val="24"/>
      <name val="HY울릉도M"/>
      <family val="1"/>
      <charset val="129"/>
    </font>
    <font>
      <b/>
      <sz val="11"/>
      <name val="HY울릉도M"/>
      <family val="1"/>
      <charset val="129"/>
    </font>
    <font>
      <b/>
      <sz val="28"/>
      <name val="HY울릉도M"/>
      <family val="1"/>
      <charset val="129"/>
    </font>
    <font>
      <b/>
      <sz val="18"/>
      <name val="HY울릉도M"/>
      <family val="1"/>
      <charset val="129"/>
    </font>
    <font>
      <b/>
      <sz val="16"/>
      <name val="HY울릉도M"/>
      <family val="1"/>
      <charset val="129"/>
    </font>
    <font>
      <b/>
      <u/>
      <sz val="16"/>
      <color theme="1"/>
      <name val="돋움체"/>
      <family val="3"/>
      <charset val="129"/>
    </font>
  </fonts>
  <fills count="9">
    <fill>
      <patternFill patternType="none"/>
    </fill>
    <fill>
      <patternFill patternType="gray125"/>
    </fill>
    <fill>
      <patternFill patternType="solid">
        <fgColor indexed="41"/>
        <bgColor indexed="64"/>
      </patternFill>
    </fill>
    <fill>
      <patternFill patternType="solid">
        <fgColor indexed="44"/>
        <bgColor indexed="64"/>
      </patternFill>
    </fill>
    <fill>
      <patternFill patternType="solid">
        <fgColor indexed="42"/>
        <bgColor indexed="64"/>
      </patternFill>
    </fill>
    <fill>
      <patternFill patternType="solid">
        <fgColor theme="5" tint="0.79998168889431442"/>
        <bgColor indexed="65"/>
      </patternFill>
    </fill>
    <fill>
      <patternFill patternType="solid">
        <fgColor rgb="FFFFFFCC"/>
        <bgColor indexed="64"/>
      </patternFill>
    </fill>
    <fill>
      <patternFill patternType="solid">
        <fgColor indexed="22"/>
        <bgColor indexed="64"/>
      </patternFill>
    </fill>
    <fill>
      <patternFill patternType="solid">
        <fgColor indexed="26"/>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auto="1"/>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diagonal/>
    </border>
    <border>
      <left/>
      <right style="thin">
        <color indexed="64"/>
      </right>
      <top style="thin">
        <color indexed="64"/>
      </top>
      <bottom style="medium">
        <color indexed="64"/>
      </bottom>
      <diagonal/>
    </border>
    <border>
      <left style="thin">
        <color auto="1"/>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bottom style="thin">
        <color indexed="64"/>
      </bottom>
      <diagonal/>
    </border>
    <border>
      <left/>
      <right style="medium">
        <color indexed="64"/>
      </right>
      <top style="thin">
        <color auto="1"/>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auto="1"/>
      </left>
      <right style="medium">
        <color indexed="64"/>
      </right>
      <top/>
      <bottom style="medium">
        <color indexed="64"/>
      </bottom>
      <diagonal/>
    </border>
    <border>
      <left style="medium">
        <color indexed="64"/>
      </left>
      <right/>
      <top style="thin">
        <color auto="1"/>
      </top>
      <bottom style="medium">
        <color indexed="64"/>
      </bottom>
      <diagonal/>
    </border>
    <border>
      <left style="medium">
        <color indexed="64"/>
      </left>
      <right style="thin">
        <color indexed="64"/>
      </right>
      <top style="medium">
        <color indexed="64"/>
      </top>
      <bottom style="thin">
        <color indexed="64"/>
      </bottom>
      <diagonal/>
    </border>
    <border>
      <left style="thin">
        <color auto="1"/>
      </left>
      <right style="medium">
        <color indexed="64"/>
      </right>
      <top style="medium">
        <color indexed="64"/>
      </top>
      <bottom style="thin">
        <color indexed="64"/>
      </bottom>
      <diagonal/>
    </border>
    <border>
      <left style="thin">
        <color auto="1"/>
      </left>
      <right style="medium">
        <color indexed="64"/>
      </right>
      <top style="medium">
        <color indexed="64"/>
      </top>
      <bottom/>
      <diagonal/>
    </border>
    <border>
      <left style="medium">
        <color indexed="64"/>
      </left>
      <right style="thin">
        <color auto="1"/>
      </right>
      <top style="thin">
        <color auto="1"/>
      </top>
      <bottom/>
      <diagonal/>
    </border>
    <border>
      <left/>
      <right/>
      <top style="double">
        <color indexed="64"/>
      </top>
      <bottom/>
      <diagonal/>
    </border>
    <border>
      <left style="thin">
        <color indexed="64"/>
      </left>
      <right style="hair">
        <color indexed="64"/>
      </right>
      <top style="hair">
        <color indexed="64"/>
      </top>
      <bottom style="hair">
        <color indexed="64"/>
      </bottom>
      <diagonal/>
    </border>
  </borders>
  <cellStyleXfs count="72">
    <xf numFmtId="0" fontId="0" fillId="0" borderId="0"/>
    <xf numFmtId="41" fontId="6" fillId="0" borderId="0" applyFont="0" applyFill="0" applyBorder="0" applyAlignment="0" applyProtection="0"/>
    <xf numFmtId="41" fontId="6" fillId="0" borderId="0" applyFont="0" applyFill="0" applyBorder="0" applyAlignment="0" applyProtection="0"/>
    <xf numFmtId="0" fontId="5" fillId="0" borderId="0">
      <alignment vertical="center"/>
    </xf>
    <xf numFmtId="41" fontId="5" fillId="0" borderId="0" applyFont="0" applyFill="0" applyBorder="0" applyAlignment="0" applyProtection="0">
      <alignment vertical="center"/>
    </xf>
    <xf numFmtId="0" fontId="6" fillId="0" borderId="0"/>
    <xf numFmtId="0" fontId="35" fillId="0" borderId="0">
      <alignment vertical="center"/>
    </xf>
    <xf numFmtId="0" fontId="36" fillId="0" borderId="0">
      <alignment vertical="center"/>
    </xf>
    <xf numFmtId="0" fontId="35" fillId="0" borderId="0">
      <alignment vertical="center"/>
    </xf>
    <xf numFmtId="0" fontId="37" fillId="0" borderId="0">
      <protection locked="0"/>
    </xf>
    <xf numFmtId="0" fontId="35" fillId="0" borderId="0">
      <alignment vertical="center"/>
    </xf>
    <xf numFmtId="0" fontId="35" fillId="0" borderId="0">
      <alignment vertical="center"/>
    </xf>
    <xf numFmtId="182" fontId="6" fillId="0" borderId="0">
      <protection locked="0"/>
    </xf>
    <xf numFmtId="0" fontId="38" fillId="0" borderId="0">
      <protection locked="0"/>
    </xf>
    <xf numFmtId="0" fontId="38" fillId="0" borderId="0">
      <protection locked="0"/>
    </xf>
    <xf numFmtId="9" fontId="39" fillId="0" borderId="0" applyFont="0" applyFill="0" applyBorder="0" applyAlignment="0" applyProtection="0"/>
    <xf numFmtId="0" fontId="31" fillId="5" borderId="0" applyNumberFormat="0" applyBorder="0" applyAlignment="0" applyProtection="0">
      <alignment vertical="center"/>
    </xf>
    <xf numFmtId="0" fontId="37" fillId="0" borderId="0">
      <protection locked="0"/>
    </xf>
    <xf numFmtId="183" fontId="39" fillId="0" borderId="0" applyFont="0" applyFill="0" applyBorder="0" applyAlignment="0" applyProtection="0"/>
    <xf numFmtId="184" fontId="39" fillId="0" borderId="0" applyFont="0" applyFill="0" applyBorder="0" applyAlignment="0" applyProtection="0"/>
    <xf numFmtId="185" fontId="6" fillId="0" borderId="0">
      <protection locked="0"/>
    </xf>
    <xf numFmtId="186" fontId="39" fillId="0" borderId="0" applyFont="0" applyFill="0" applyBorder="0" applyAlignment="0" applyProtection="0"/>
    <xf numFmtId="187" fontId="39" fillId="0" borderId="0" applyFont="0" applyFill="0" applyBorder="0" applyAlignment="0" applyProtection="0"/>
    <xf numFmtId="4" fontId="37" fillId="0" borderId="0">
      <protection locked="0"/>
    </xf>
    <xf numFmtId="188" fontId="6" fillId="0" borderId="0">
      <protection locked="0"/>
    </xf>
    <xf numFmtId="0" fontId="39" fillId="0" borderId="0"/>
    <xf numFmtId="0" fontId="37" fillId="0" borderId="58">
      <protection locked="0"/>
    </xf>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189" fontId="10" fillId="0" borderId="0"/>
    <xf numFmtId="190" fontId="6" fillId="0" borderId="0">
      <protection locked="0"/>
    </xf>
    <xf numFmtId="191" fontId="6" fillId="0" borderId="0">
      <protection locked="0"/>
    </xf>
    <xf numFmtId="38" fontId="40" fillId="7" borderId="0" applyNumberFormat="0" applyBorder="0" applyAlignment="0" applyProtection="0"/>
    <xf numFmtId="0" fontId="41" fillId="0" borderId="49" applyNumberFormat="0" applyAlignment="0" applyProtection="0">
      <alignment horizontal="left" vertical="center"/>
    </xf>
    <xf numFmtId="0" fontId="41" fillId="0" borderId="24">
      <alignment horizontal="left" vertical="center"/>
    </xf>
    <xf numFmtId="0" fontId="42" fillId="0" borderId="0" applyNumberFormat="0" applyFill="0" applyBorder="0" applyAlignment="0" applyProtection="0"/>
    <xf numFmtId="10" fontId="40" fillId="8" borderId="1" applyNumberFormat="0" applyBorder="0" applyAlignment="0" applyProtection="0"/>
    <xf numFmtId="0" fontId="43" fillId="0" borderId="0"/>
    <xf numFmtId="0" fontId="35" fillId="0" borderId="0"/>
    <xf numFmtId="10" fontId="44" fillId="0" borderId="0" applyFont="0" applyFill="0" applyBorder="0" applyAlignment="0" applyProtection="0"/>
    <xf numFmtId="0" fontId="45" fillId="7" borderId="0">
      <alignment horizontal="centerContinuous"/>
    </xf>
    <xf numFmtId="0" fontId="46" fillId="0" borderId="59">
      <alignment horizontal="left"/>
    </xf>
    <xf numFmtId="0" fontId="43" fillId="0" borderId="0">
      <protection locked="0"/>
    </xf>
    <xf numFmtId="0" fontId="38" fillId="0" borderId="0">
      <protection locked="0"/>
    </xf>
    <xf numFmtId="0" fontId="38" fillId="0" borderId="0">
      <protection locked="0"/>
    </xf>
    <xf numFmtId="0" fontId="37" fillId="0" borderId="0">
      <protection locked="0"/>
    </xf>
    <xf numFmtId="0" fontId="37" fillId="0" borderId="0">
      <protection locked="0"/>
    </xf>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xf numFmtId="0" fontId="47" fillId="0" borderId="0">
      <alignment vertical="center"/>
    </xf>
    <xf numFmtId="41" fontId="6" fillId="0" borderId="0" applyFont="0" applyFill="0" applyBorder="0" applyAlignment="0" applyProtection="0">
      <alignment vertical="center"/>
    </xf>
    <xf numFmtId="4" fontId="37" fillId="0" borderId="0">
      <protection locked="0"/>
    </xf>
    <xf numFmtId="0" fontId="43" fillId="0" borderId="0">
      <protection locked="0"/>
    </xf>
    <xf numFmtId="0" fontId="43" fillId="0" borderId="0" applyFont="0" applyFill="0" applyBorder="0" applyAlignment="0" applyProtection="0"/>
    <xf numFmtId="0" fontId="35" fillId="0" borderId="0"/>
    <xf numFmtId="0" fontId="43" fillId="0" borderId="0" applyFont="0" applyFill="0" applyBorder="0" applyAlignment="0" applyProtection="0"/>
    <xf numFmtId="42" fontId="6" fillId="0" borderId="0" applyFont="0" applyFill="0" applyBorder="0" applyAlignment="0" applyProtection="0"/>
    <xf numFmtId="0" fontId="43" fillId="0" borderId="0">
      <protection locked="0"/>
    </xf>
    <xf numFmtId="0" fontId="6" fillId="0" borderId="0"/>
    <xf numFmtId="0" fontId="48" fillId="0" borderId="0">
      <alignment vertical="center"/>
    </xf>
    <xf numFmtId="0" fontId="37" fillId="0" borderId="58">
      <protection locked="0"/>
    </xf>
    <xf numFmtId="0" fontId="43" fillId="0" borderId="0">
      <protection locked="0"/>
    </xf>
    <xf numFmtId="0" fontId="43" fillId="0" borderId="0">
      <protection locked="0"/>
    </xf>
    <xf numFmtId="0" fontId="4" fillId="0" borderId="0">
      <alignment vertical="center"/>
    </xf>
    <xf numFmtId="0" fontId="6" fillId="0" borderId="0"/>
    <xf numFmtId="0" fontId="3" fillId="0" borderId="0">
      <alignment vertical="center"/>
    </xf>
    <xf numFmtId="0" fontId="2" fillId="0" borderId="0">
      <alignment vertical="center"/>
    </xf>
  </cellStyleXfs>
  <cellXfs count="344">
    <xf numFmtId="0" fontId="0" fillId="0" borderId="0" xfId="0"/>
    <xf numFmtId="49" fontId="9" fillId="0" borderId="0" xfId="0" applyNumberFormat="1" applyFont="1" applyAlignment="1">
      <alignment horizontal="left"/>
    </xf>
    <xf numFmtId="0" fontId="9" fillId="0" borderId="0" xfId="0" applyFont="1"/>
    <xf numFmtId="49" fontId="9" fillId="0" borderId="1" xfId="0" applyNumberFormat="1" applyFont="1" applyBorder="1" applyAlignment="1">
      <alignment horizontal="left"/>
    </xf>
    <xf numFmtId="49" fontId="9" fillId="0" borderId="2" xfId="0" applyNumberFormat="1" applyFont="1" applyBorder="1" applyAlignment="1">
      <alignment horizontal="left"/>
    </xf>
    <xf numFmtId="49" fontId="9" fillId="0" borderId="3" xfId="0" applyNumberFormat="1" applyFont="1" applyBorder="1" applyAlignment="1">
      <alignment horizontal="left"/>
    </xf>
    <xf numFmtId="176" fontId="9" fillId="0" borderId="1" xfId="0" applyNumberFormat="1" applyFont="1" applyBorder="1"/>
    <xf numFmtId="49" fontId="9" fillId="0" borderId="0" xfId="0" applyNumberFormat="1" applyFont="1" applyAlignment="1">
      <alignment horizontal="right"/>
    </xf>
    <xf numFmtId="49" fontId="9" fillId="0" borderId="0" xfId="0" applyNumberFormat="1" applyFont="1" applyAlignment="1">
      <alignment horizontal="center"/>
    </xf>
    <xf numFmtId="0" fontId="9" fillId="0" borderId="0" xfId="0" applyFont="1" applyAlignment="1">
      <alignment vertical="center"/>
    </xf>
    <xf numFmtId="49" fontId="9" fillId="0" borderId="1" xfId="0" applyNumberFormat="1" applyFont="1" applyBorder="1" applyAlignment="1">
      <alignment horizontal="center"/>
    </xf>
    <xf numFmtId="49" fontId="9" fillId="0" borderId="1" xfId="0" applyNumberFormat="1" applyFont="1" applyBorder="1" applyAlignment="1">
      <alignment horizontal="right"/>
    </xf>
    <xf numFmtId="0" fontId="9" fillId="0" borderId="0" xfId="0" applyFont="1" applyAlignment="1"/>
    <xf numFmtId="49" fontId="9" fillId="0" borderId="1" xfId="0" applyNumberFormat="1" applyFont="1" applyBorder="1" applyAlignment="1"/>
    <xf numFmtId="49" fontId="9" fillId="0" borderId="0" xfId="0" applyNumberFormat="1" applyFont="1" applyAlignment="1"/>
    <xf numFmtId="49" fontId="9" fillId="0" borderId="0" xfId="0" applyNumberFormat="1" applyFont="1" applyAlignment="1" applyProtection="1"/>
    <xf numFmtId="0" fontId="9" fillId="0" borderId="0" xfId="0" applyNumberFormat="1" applyFont="1" applyAlignment="1"/>
    <xf numFmtId="0" fontId="9" fillId="0" borderId="0" xfId="0" applyFont="1" applyAlignment="1">
      <alignment horizontal="center" vertical="center"/>
    </xf>
    <xf numFmtId="0" fontId="9" fillId="0" borderId="1" xfId="0" applyFont="1" applyBorder="1"/>
    <xf numFmtId="0" fontId="9" fillId="0" borderId="0" xfId="0" applyNumberFormat="1" applyFont="1" applyAlignment="1">
      <alignment horizontal="center" vertical="center"/>
    </xf>
    <xf numFmtId="49" fontId="9" fillId="0" borderId="0" xfId="0" applyNumberFormat="1" applyFont="1"/>
    <xf numFmtId="0" fontId="9" fillId="0" borderId="0" xfId="0" applyNumberFormat="1" applyFont="1"/>
    <xf numFmtId="0" fontId="9" fillId="0" borderId="3" xfId="0" applyNumberFormat="1" applyFont="1" applyBorder="1"/>
    <xf numFmtId="0" fontId="9" fillId="0" borderId="1" xfId="0" applyNumberFormat="1" applyFont="1" applyBorder="1"/>
    <xf numFmtId="0" fontId="9" fillId="0" borderId="1" xfId="0" applyNumberFormat="1" applyFont="1" applyBorder="1" applyAlignment="1"/>
    <xf numFmtId="0" fontId="9" fillId="0" borderId="0" xfId="0" applyNumberFormat="1" applyFont="1" applyAlignment="1">
      <alignment horizontal="center"/>
    </xf>
    <xf numFmtId="0" fontId="9" fillId="0" borderId="1" xfId="0" applyNumberFormat="1" applyFont="1" applyBorder="1" applyAlignment="1">
      <alignment horizontal="center"/>
    </xf>
    <xf numFmtId="0" fontId="12" fillId="2" borderId="1" xfId="0" applyFont="1" applyFill="1" applyBorder="1" applyAlignment="1">
      <alignment horizontal="center"/>
    </xf>
    <xf numFmtId="49" fontId="13" fillId="0" borderId="0" xfId="0" applyNumberFormat="1" applyFont="1" applyAlignment="1">
      <alignment horizontal="right"/>
    </xf>
    <xf numFmtId="0" fontId="9" fillId="0" borderId="0" xfId="0" applyNumberFormat="1" applyFont="1" applyAlignment="1">
      <alignment horizontal="right"/>
    </xf>
    <xf numFmtId="0" fontId="0" fillId="0" borderId="0" xfId="0" applyNumberFormat="1"/>
    <xf numFmtId="177" fontId="9" fillId="0" borderId="1" xfId="0" applyNumberFormat="1" applyFont="1" applyBorder="1" applyAlignment="1">
      <alignment horizontal="right"/>
    </xf>
    <xf numFmtId="177" fontId="9" fillId="0" borderId="0" xfId="0" applyNumberFormat="1" applyFont="1" applyAlignment="1">
      <alignment horizontal="right"/>
    </xf>
    <xf numFmtId="178" fontId="9" fillId="0" borderId="0" xfId="0" applyNumberFormat="1" applyFont="1" applyAlignment="1"/>
    <xf numFmtId="178" fontId="9" fillId="0" borderId="3" xfId="0" applyNumberFormat="1" applyFont="1" applyBorder="1" applyAlignment="1"/>
    <xf numFmtId="178" fontId="9" fillId="0" borderId="1" xfId="0" applyNumberFormat="1" applyFont="1" applyBorder="1" applyAlignment="1"/>
    <xf numFmtId="178" fontId="9" fillId="0" borderId="0" xfId="0" applyNumberFormat="1" applyFont="1"/>
    <xf numFmtId="178" fontId="9" fillId="0" borderId="1" xfId="0" applyNumberFormat="1" applyFont="1" applyBorder="1"/>
    <xf numFmtId="178" fontId="0" fillId="0" borderId="0" xfId="0" applyNumberFormat="1"/>
    <xf numFmtId="178" fontId="9" fillId="0" borderId="0" xfId="0" applyNumberFormat="1" applyFont="1" applyAlignment="1">
      <alignment horizontal="center" vertical="center"/>
    </xf>
    <xf numFmtId="176" fontId="9" fillId="0" borderId="0" xfId="0" applyNumberFormat="1" applyFont="1" applyFill="1" applyBorder="1" applyAlignment="1">
      <alignment horizontal="center"/>
    </xf>
    <xf numFmtId="49" fontId="9" fillId="3" borderId="11" xfId="0" applyNumberFormat="1" applyFont="1" applyFill="1" applyBorder="1" applyAlignment="1">
      <alignment horizontal="left"/>
    </xf>
    <xf numFmtId="0" fontId="9" fillId="3" borderId="4" xfId="0" applyNumberFormat="1" applyFont="1" applyFill="1" applyBorder="1" applyAlignment="1">
      <alignment horizontal="center"/>
    </xf>
    <xf numFmtId="0" fontId="9" fillId="3" borderId="5" xfId="0" applyNumberFormat="1" applyFont="1" applyFill="1" applyBorder="1" applyAlignment="1">
      <alignment horizontal="center"/>
    </xf>
    <xf numFmtId="0" fontId="9" fillId="0" borderId="2" xfId="0" applyNumberFormat="1" applyFont="1" applyBorder="1"/>
    <xf numFmtId="178" fontId="9" fillId="0" borderId="2" xfId="0" applyNumberFormat="1" applyFont="1" applyBorder="1" applyAlignment="1"/>
    <xf numFmtId="49" fontId="9" fillId="0" borderId="1" xfId="0" applyNumberFormat="1" applyFont="1" applyBorder="1"/>
    <xf numFmtId="178" fontId="0" fillId="0" borderId="0" xfId="0" applyNumberFormat="1" applyBorder="1" applyAlignment="1"/>
    <xf numFmtId="0" fontId="14" fillId="3" borderId="1" xfId="0" applyFont="1" applyFill="1" applyBorder="1"/>
    <xf numFmtId="49" fontId="0" fillId="0" borderId="0" xfId="0" applyNumberFormat="1"/>
    <xf numFmtId="49" fontId="9" fillId="0" borderId="0" xfId="0" applyNumberFormat="1" applyFont="1" applyAlignment="1" applyProtection="1">
      <alignment horizontal="center" vertical="center"/>
    </xf>
    <xf numFmtId="0" fontId="9" fillId="0" borderId="1" xfId="1" applyNumberFormat="1" applyFont="1" applyBorder="1"/>
    <xf numFmtId="49" fontId="9" fillId="0" borderId="1" xfId="0" applyNumberFormat="1" applyFont="1" applyBorder="1" applyAlignment="1">
      <alignment shrinkToFit="1"/>
    </xf>
    <xf numFmtId="178" fontId="9" fillId="0" borderId="1" xfId="0" applyNumberFormat="1" applyFont="1" applyBorder="1" applyAlignment="1">
      <alignment horizontal="center" vertical="center"/>
    </xf>
    <xf numFmtId="49" fontId="9" fillId="0" borderId="1" xfId="0" applyNumberFormat="1" applyFont="1" applyBorder="1" applyAlignment="1">
      <alignment horizontal="center" vertical="center"/>
    </xf>
    <xf numFmtId="0" fontId="9" fillId="0" borderId="1" xfId="0" applyNumberFormat="1" applyFont="1" applyBorder="1" applyAlignment="1">
      <alignment horizontal="center" vertical="center"/>
    </xf>
    <xf numFmtId="178" fontId="9" fillId="0" borderId="1" xfId="1" applyNumberFormat="1" applyFont="1" applyBorder="1"/>
    <xf numFmtId="0" fontId="9" fillId="0" borderId="1" xfId="0" applyFont="1" applyBorder="1" applyAlignment="1"/>
    <xf numFmtId="177" fontId="9" fillId="0" borderId="1" xfId="0" applyNumberFormat="1" applyFont="1" applyBorder="1" applyAlignment="1">
      <alignment horizontal="center" vertical="center"/>
    </xf>
    <xf numFmtId="0" fontId="9" fillId="0" borderId="0" xfId="0" applyFont="1" applyAlignment="1">
      <alignment horizontal="center"/>
    </xf>
    <xf numFmtId="177" fontId="9" fillId="0" borderId="0" xfId="0" applyNumberFormat="1" applyFont="1" applyAlignment="1"/>
    <xf numFmtId="49" fontId="8" fillId="0" borderId="0" xfId="0" applyNumberFormat="1" applyFont="1" applyBorder="1" applyAlignment="1">
      <alignment horizontal="left" indent="1"/>
    </xf>
    <xf numFmtId="49" fontId="9" fillId="0" borderId="0" xfId="0" applyNumberFormat="1" applyFont="1" applyAlignment="1"/>
    <xf numFmtId="0" fontId="9" fillId="0" borderId="0" xfId="0" applyNumberFormat="1" applyFont="1" applyAlignment="1"/>
    <xf numFmtId="41" fontId="6" fillId="0" borderId="0" xfId="2" applyFont="1"/>
    <xf numFmtId="179" fontId="0" fillId="0" borderId="0" xfId="0" applyNumberFormat="1"/>
    <xf numFmtId="31" fontId="0" fillId="0" borderId="0" xfId="0" applyNumberFormat="1" applyAlignment="1">
      <alignment horizontal="left"/>
    </xf>
    <xf numFmtId="0" fontId="0" fillId="0" borderId="0" xfId="0" applyAlignment="1">
      <alignment horizontal="left"/>
    </xf>
    <xf numFmtId="0" fontId="5" fillId="0" borderId="0" xfId="3">
      <alignment vertical="center"/>
    </xf>
    <xf numFmtId="0" fontId="5" fillId="0" borderId="0" xfId="3" applyAlignment="1">
      <alignment horizontal="center" vertical="center"/>
    </xf>
    <xf numFmtId="0" fontId="16" fillId="0" borderId="0" xfId="3" applyFont="1" applyAlignment="1">
      <alignment horizontal="center" vertical="center"/>
    </xf>
    <xf numFmtId="0" fontId="19" fillId="0" borderId="0" xfId="3" applyFont="1" applyAlignment="1">
      <alignment horizontal="center" vertical="center"/>
    </xf>
    <xf numFmtId="0" fontId="20" fillId="0" borderId="0" xfId="3" applyFont="1" applyAlignment="1">
      <alignment horizontal="right" vertical="center" shrinkToFit="1"/>
    </xf>
    <xf numFmtId="177" fontId="20" fillId="0" borderId="0" xfId="3" applyNumberFormat="1" applyFont="1" applyBorder="1" applyAlignment="1">
      <alignment horizontal="right" vertical="center" shrinkToFit="1"/>
    </xf>
    <xf numFmtId="177" fontId="20" fillId="0" borderId="0" xfId="3" applyNumberFormat="1" applyFont="1" applyBorder="1" applyAlignment="1">
      <alignment horizontal="center" vertical="center"/>
    </xf>
    <xf numFmtId="41" fontId="0" fillId="0" borderId="0" xfId="4" applyFont="1">
      <alignment vertical="center"/>
    </xf>
    <xf numFmtId="0" fontId="6" fillId="0" borderId="0" xfId="5" applyAlignment="1">
      <alignment horizontal="center"/>
    </xf>
    <xf numFmtId="0" fontId="21" fillId="0" borderId="30" xfId="3" quotePrefix="1" applyFont="1" applyBorder="1" applyAlignment="1">
      <alignment horizontal="center" vertical="center" wrapText="1"/>
    </xf>
    <xf numFmtId="0" fontId="5" fillId="0" borderId="0" xfId="3" applyAlignment="1">
      <alignment horizontal="right" vertical="center"/>
    </xf>
    <xf numFmtId="0" fontId="5" fillId="0" borderId="0" xfId="3" quotePrefix="1">
      <alignment vertical="center"/>
    </xf>
    <xf numFmtId="0" fontId="22" fillId="0" borderId="0" xfId="5" applyFont="1" applyAlignment="1">
      <alignment horizontal="center"/>
    </xf>
    <xf numFmtId="0" fontId="5" fillId="0" borderId="34" xfId="3" quotePrefix="1" applyFont="1" applyBorder="1" applyAlignment="1">
      <alignment horizontal="center" vertical="center" wrapText="1"/>
    </xf>
    <xf numFmtId="177" fontId="5" fillId="6" borderId="34" xfId="3" applyNumberFormat="1" applyFont="1" applyFill="1" applyBorder="1" applyAlignment="1">
      <alignment vertical="center" wrapText="1"/>
    </xf>
    <xf numFmtId="0" fontId="5" fillId="0" borderId="26" xfId="3" quotePrefix="1" applyFont="1" applyBorder="1" applyAlignment="1">
      <alignment horizontal="center" vertical="center" wrapText="1"/>
    </xf>
    <xf numFmtId="41" fontId="0" fillId="0" borderId="0" xfId="4" applyFont="1" applyAlignment="1">
      <alignment horizontal="right" vertical="center"/>
    </xf>
    <xf numFmtId="0" fontId="5" fillId="0" borderId="1" xfId="3" quotePrefix="1" applyFont="1" applyBorder="1" applyAlignment="1">
      <alignment horizontal="center" vertical="center" wrapText="1"/>
    </xf>
    <xf numFmtId="177" fontId="5" fillId="0" borderId="1" xfId="3" applyNumberFormat="1" applyFont="1" applyBorder="1" applyAlignment="1">
      <alignment vertical="center" wrapText="1"/>
    </xf>
    <xf numFmtId="0" fontId="5" fillId="0" borderId="23" xfId="3" quotePrefix="1" applyFont="1" applyBorder="1" applyAlignment="1">
      <alignment horizontal="center" vertical="center" shrinkToFit="1"/>
    </xf>
    <xf numFmtId="0" fontId="6" fillId="0" borderId="0" xfId="5"/>
    <xf numFmtId="0" fontId="5" fillId="0" borderId="10" xfId="3" quotePrefix="1" applyFont="1" applyBorder="1" applyAlignment="1">
      <alignment horizontal="center" vertical="center" wrapText="1"/>
    </xf>
    <xf numFmtId="177" fontId="5" fillId="0" borderId="10" xfId="3" applyNumberFormat="1" applyFont="1" applyBorder="1" applyAlignment="1">
      <alignment vertical="center" wrapText="1"/>
    </xf>
    <xf numFmtId="0" fontId="5" fillId="0" borderId="36" xfId="3" quotePrefix="1" applyFont="1" applyBorder="1" applyAlignment="1">
      <alignment horizontal="center" vertical="center" shrinkToFit="1"/>
    </xf>
    <xf numFmtId="0" fontId="5" fillId="0" borderId="26" xfId="3" quotePrefix="1" applyFont="1" applyBorder="1" applyAlignment="1">
      <alignment horizontal="left" vertical="center" shrinkToFit="1"/>
    </xf>
    <xf numFmtId="180" fontId="5" fillId="0" borderId="23" xfId="3" quotePrefix="1" applyNumberFormat="1" applyFont="1" applyBorder="1" applyAlignment="1">
      <alignment horizontal="left" vertical="center" shrinkToFit="1"/>
    </xf>
    <xf numFmtId="0" fontId="5" fillId="0" borderId="36" xfId="3" quotePrefix="1" applyFont="1" applyBorder="1" applyAlignment="1">
      <alignment horizontal="left" vertical="center" shrinkToFit="1"/>
    </xf>
    <xf numFmtId="0" fontId="23" fillId="0" borderId="0" xfId="3" applyFont="1">
      <alignment vertical="center"/>
    </xf>
    <xf numFmtId="0" fontId="5" fillId="0" borderId="0" xfId="3" applyBorder="1">
      <alignment vertical="center"/>
    </xf>
    <xf numFmtId="0" fontId="5" fillId="0" borderId="3" xfId="3" quotePrefix="1" applyFont="1" applyBorder="1" applyAlignment="1">
      <alignment horizontal="center" vertical="center" wrapText="1"/>
    </xf>
    <xf numFmtId="177" fontId="5" fillId="6" borderId="3" xfId="3" applyNumberFormat="1" applyFont="1" applyFill="1" applyBorder="1" applyAlignment="1">
      <alignment vertical="center" wrapText="1"/>
    </xf>
    <xf numFmtId="0" fontId="5" fillId="0" borderId="17" xfId="3" quotePrefix="1" applyFont="1" applyBorder="1" applyAlignment="1">
      <alignment horizontal="left" vertical="center" shrinkToFit="1"/>
    </xf>
    <xf numFmtId="0" fontId="24" fillId="0" borderId="0" xfId="3" applyFont="1" applyAlignment="1">
      <alignment horizontal="center" vertical="center"/>
    </xf>
    <xf numFmtId="0" fontId="5" fillId="0" borderId="1" xfId="3" applyBorder="1" applyAlignment="1">
      <alignment horizontal="center" vertical="center" wrapText="1"/>
    </xf>
    <xf numFmtId="177" fontId="5" fillId="6" borderId="1" xfId="3" applyNumberFormat="1" applyFont="1" applyFill="1" applyBorder="1" applyAlignment="1">
      <alignment vertical="center" wrapText="1"/>
    </xf>
    <xf numFmtId="10" fontId="5" fillId="0" borderId="23" xfId="3" quotePrefix="1" applyNumberFormat="1" applyFont="1" applyBorder="1" applyAlignment="1">
      <alignment horizontal="left" vertical="center" shrinkToFit="1"/>
    </xf>
    <xf numFmtId="181" fontId="5" fillId="0" borderId="23" xfId="3" quotePrefix="1" applyNumberFormat="1" applyFont="1" applyBorder="1" applyAlignment="1">
      <alignment horizontal="left" vertical="center" shrinkToFit="1"/>
    </xf>
    <xf numFmtId="0" fontId="5" fillId="0" borderId="27" xfId="3" applyBorder="1" applyAlignment="1">
      <alignment horizontal="right" vertical="center"/>
    </xf>
    <xf numFmtId="41" fontId="0" fillId="0" borderId="3" xfId="4" applyFont="1" applyBorder="1">
      <alignment vertical="center"/>
    </xf>
    <xf numFmtId="0" fontId="23" fillId="0" borderId="0" xfId="3" applyFont="1" applyAlignment="1">
      <alignment horizontal="left" vertical="center"/>
    </xf>
    <xf numFmtId="0" fontId="5" fillId="0" borderId="28" xfId="3" applyBorder="1" applyAlignment="1">
      <alignment horizontal="right" vertical="center"/>
    </xf>
    <xf numFmtId="41" fontId="0" fillId="0" borderId="10" xfId="4" applyFont="1" applyBorder="1">
      <alignment vertical="center"/>
    </xf>
    <xf numFmtId="0" fontId="23" fillId="0" borderId="0" xfId="3" applyFont="1" applyBorder="1" applyAlignment="1">
      <alignment horizontal="left" vertical="center"/>
    </xf>
    <xf numFmtId="0" fontId="5" fillId="0" borderId="0" xfId="3" applyBorder="1" applyAlignment="1">
      <alignment vertical="center"/>
    </xf>
    <xf numFmtId="0" fontId="27" fillId="0" borderId="0" xfId="3" applyFont="1">
      <alignment vertical="center"/>
    </xf>
    <xf numFmtId="0" fontId="5" fillId="0" borderId="0" xfId="3" applyBorder="1" applyAlignment="1">
      <alignment vertical="center" shrinkToFit="1"/>
    </xf>
    <xf numFmtId="0" fontId="5" fillId="0" borderId="23" xfId="3" quotePrefix="1" applyFont="1" applyBorder="1" applyAlignment="1">
      <alignment horizontal="left" vertical="center" shrinkToFit="1"/>
    </xf>
    <xf numFmtId="0" fontId="23" fillId="0" borderId="0" xfId="3" applyFont="1" applyBorder="1">
      <alignment vertical="center"/>
    </xf>
    <xf numFmtId="0" fontId="5" fillId="0" borderId="2" xfId="3" quotePrefix="1" applyFont="1" applyBorder="1" applyAlignment="1">
      <alignment horizontal="center" vertical="center" wrapText="1"/>
    </xf>
    <xf numFmtId="177" fontId="5" fillId="0" borderId="2" xfId="3" applyNumberFormat="1" applyFont="1" applyBorder="1" applyAlignment="1">
      <alignment vertical="center" wrapText="1"/>
    </xf>
    <xf numFmtId="0" fontId="5" fillId="0" borderId="14" xfId="3" quotePrefix="1" applyFont="1" applyBorder="1" applyAlignment="1">
      <alignment horizontal="left" vertical="center" shrinkToFit="1"/>
    </xf>
    <xf numFmtId="177" fontId="5" fillId="0" borderId="4" xfId="3" applyNumberFormat="1" applyFont="1" applyBorder="1" applyAlignment="1">
      <alignment vertical="center" wrapText="1"/>
    </xf>
    <xf numFmtId="0" fontId="29" fillId="0" borderId="50" xfId="3" quotePrefix="1" applyFont="1" applyBorder="1" applyAlignment="1">
      <alignment horizontal="left" vertical="center" shrinkToFit="1"/>
    </xf>
    <xf numFmtId="177" fontId="5" fillId="0" borderId="3" xfId="3" applyNumberFormat="1" applyFont="1" applyBorder="1" applyAlignment="1">
      <alignment vertical="center" wrapText="1"/>
    </xf>
    <xf numFmtId="180" fontId="5" fillId="0" borderId="17" xfId="3" quotePrefix="1" applyNumberFormat="1" applyFont="1" applyBorder="1" applyAlignment="1">
      <alignment horizontal="left" vertical="center" shrinkToFit="1"/>
    </xf>
    <xf numFmtId="9" fontId="5" fillId="0" borderId="23" xfId="3" quotePrefix="1" applyNumberFormat="1" applyFont="1" applyBorder="1" applyAlignment="1">
      <alignment horizontal="left" vertical="center" shrinkToFit="1"/>
    </xf>
    <xf numFmtId="177" fontId="5" fillId="6" borderId="10" xfId="3" applyNumberFormat="1" applyFont="1" applyFill="1" applyBorder="1" applyAlignment="1">
      <alignment vertical="center" wrapText="1"/>
    </xf>
    <xf numFmtId="177" fontId="5" fillId="0" borderId="34" xfId="3" applyNumberFormat="1" applyFont="1" applyBorder="1" applyAlignment="1">
      <alignment vertical="center" wrapText="1"/>
    </xf>
    <xf numFmtId="0" fontId="29" fillId="0" borderId="26" xfId="3" quotePrefix="1" applyFont="1" applyBorder="1" applyAlignment="1">
      <alignment horizontal="left" vertical="center" shrinkToFit="1"/>
    </xf>
    <xf numFmtId="0" fontId="30" fillId="0" borderId="0" xfId="3" applyFont="1">
      <alignment vertical="center"/>
    </xf>
    <xf numFmtId="9" fontId="5" fillId="0" borderId="36" xfId="3" quotePrefix="1" applyNumberFormat="1" applyFont="1" applyBorder="1" applyAlignment="1">
      <alignment horizontal="left" vertical="center" shrinkToFit="1"/>
    </xf>
    <xf numFmtId="177" fontId="32" fillId="0" borderId="4" xfId="3" applyNumberFormat="1" applyFont="1" applyBorder="1" applyAlignment="1">
      <alignment vertical="center" wrapText="1"/>
    </xf>
    <xf numFmtId="0" fontId="28" fillId="0" borderId="50" xfId="3" quotePrefix="1" applyFont="1" applyBorder="1" applyAlignment="1">
      <alignment horizontal="left" vertical="center" shrinkToFit="1"/>
    </xf>
    <xf numFmtId="0" fontId="33" fillId="0" borderId="0" xfId="3" applyFont="1">
      <alignment vertical="center"/>
    </xf>
    <xf numFmtId="0" fontId="21" fillId="0" borderId="30" xfId="3" quotePrefix="1" applyFont="1" applyBorder="1" applyAlignment="1">
      <alignment horizontal="center" vertical="center" wrapText="1"/>
    </xf>
    <xf numFmtId="178" fontId="9" fillId="0" borderId="1" xfId="0" applyNumberFormat="1" applyFont="1" applyBorder="1" applyAlignment="1">
      <alignment horizontal="center" vertical="center"/>
    </xf>
    <xf numFmtId="0" fontId="9" fillId="0" borderId="0" xfId="0" applyFont="1" applyAlignment="1">
      <alignment horizontal="center" vertical="center"/>
    </xf>
    <xf numFmtId="0" fontId="4" fillId="0" borderId="0" xfId="68">
      <alignment vertical="center"/>
    </xf>
    <xf numFmtId="0" fontId="4" fillId="0" borderId="0" xfId="68" quotePrefix="1">
      <alignment vertical="center"/>
    </xf>
    <xf numFmtId="0" fontId="53" fillId="0" borderId="0" xfId="69" applyFont="1" applyAlignment="1">
      <alignment horizontal="center" vertical="center"/>
    </xf>
    <xf numFmtId="0" fontId="54" fillId="0" borderId="0" xfId="69" applyFont="1"/>
    <xf numFmtId="0" fontId="56" fillId="0" borderId="0" xfId="69" applyFont="1" applyAlignment="1">
      <alignment horizontal="center" vertical="center"/>
    </xf>
    <xf numFmtId="0" fontId="56" fillId="0" borderId="0" xfId="69" applyFont="1" applyAlignment="1">
      <alignment horizontal="center"/>
    </xf>
    <xf numFmtId="0" fontId="54" fillId="0" borderId="0" xfId="69" applyFont="1" applyAlignment="1">
      <alignment horizontal="center"/>
    </xf>
    <xf numFmtId="0" fontId="3" fillId="0" borderId="0" xfId="70">
      <alignment vertical="center"/>
    </xf>
    <xf numFmtId="0" fontId="51" fillId="0" borderId="1" xfId="70" quotePrefix="1" applyFont="1" applyBorder="1" applyAlignment="1">
      <alignment horizontal="center" vertical="center" wrapText="1"/>
    </xf>
    <xf numFmtId="0" fontId="52" fillId="0" borderId="1" xfId="70" quotePrefix="1" applyFont="1" applyBorder="1" applyAlignment="1">
      <alignment vertical="center" wrapText="1"/>
    </xf>
    <xf numFmtId="0" fontId="52" fillId="0" borderId="1" xfId="70" applyFont="1" applyBorder="1" applyAlignment="1">
      <alignment vertical="center" wrapText="1"/>
    </xf>
    <xf numFmtId="177" fontId="52" fillId="0" borderId="1" xfId="70" applyNumberFormat="1" applyFont="1" applyBorder="1" applyAlignment="1">
      <alignment vertical="center" wrapText="1"/>
    </xf>
    <xf numFmtId="0" fontId="3" fillId="0" borderId="0" xfId="70" quotePrefix="1" applyAlignment="1">
      <alignment vertical="center"/>
    </xf>
    <xf numFmtId="0" fontId="3" fillId="0" borderId="0" xfId="70" applyAlignment="1">
      <alignment vertical="center"/>
    </xf>
    <xf numFmtId="177" fontId="3" fillId="0" borderId="0" xfId="70" applyNumberFormat="1" applyAlignment="1">
      <alignment vertical="center"/>
    </xf>
    <xf numFmtId="177" fontId="3" fillId="0" borderId="0" xfId="70" applyNumberFormat="1">
      <alignment vertical="center"/>
    </xf>
    <xf numFmtId="0" fontId="50" fillId="0" borderId="1" xfId="70" quotePrefix="1" applyFont="1" applyBorder="1" applyAlignment="1">
      <alignment horizontal="center" vertical="center"/>
    </xf>
    <xf numFmtId="192" fontId="52" fillId="0" borderId="1" xfId="70" applyNumberFormat="1" applyFont="1" applyBorder="1" applyAlignment="1">
      <alignment vertical="center" wrapText="1"/>
    </xf>
    <xf numFmtId="0" fontId="3" fillId="0" borderId="0" xfId="70" quotePrefix="1">
      <alignment vertical="center"/>
    </xf>
    <xf numFmtId="193" fontId="52" fillId="0" borderId="1" xfId="70" applyNumberFormat="1" applyFont="1" applyBorder="1" applyAlignment="1">
      <alignment vertical="center" wrapText="1"/>
    </xf>
    <xf numFmtId="194" fontId="52" fillId="0" borderId="1" xfId="70" applyNumberFormat="1" applyFont="1" applyBorder="1" applyAlignment="1">
      <alignment vertical="center" wrapText="1"/>
    </xf>
    <xf numFmtId="195" fontId="52" fillId="0" borderId="1" xfId="70" quotePrefix="1" applyNumberFormat="1" applyFont="1" applyBorder="1" applyAlignment="1">
      <alignment vertical="center" wrapText="1"/>
    </xf>
    <xf numFmtId="195" fontId="52" fillId="0" borderId="1" xfId="70" applyNumberFormat="1" applyFont="1" applyBorder="1" applyAlignment="1">
      <alignment vertical="center" wrapText="1"/>
    </xf>
    <xf numFmtId="195" fontId="3" fillId="0" borderId="0" xfId="70" applyNumberFormat="1" applyAlignment="1">
      <alignment vertical="center"/>
    </xf>
    <xf numFmtId="0" fontId="2" fillId="0" borderId="0" xfId="71">
      <alignment vertical="center"/>
    </xf>
    <xf numFmtId="0" fontId="2" fillId="0" borderId="1" xfId="71" quotePrefix="1" applyFont="1" applyBorder="1" applyAlignment="1">
      <alignment vertical="center" wrapText="1"/>
    </xf>
    <xf numFmtId="177" fontId="2" fillId="0" borderId="1" xfId="71" applyNumberFormat="1" applyFont="1" applyBorder="1" applyAlignment="1">
      <alignment vertical="center" wrapText="1"/>
    </xf>
    <xf numFmtId="0" fontId="2" fillId="0" borderId="0" xfId="71" quotePrefix="1">
      <alignment vertical="center"/>
    </xf>
    <xf numFmtId="0" fontId="2" fillId="0" borderId="1" xfId="71" quotePrefix="1" applyFont="1" applyBorder="1" applyAlignment="1">
      <alignment horizontal="center" vertical="center" wrapText="1"/>
    </xf>
    <xf numFmtId="0" fontId="21" fillId="0" borderId="1" xfId="71" quotePrefix="1" applyFont="1" applyBorder="1" applyAlignment="1">
      <alignment horizontal="center" vertical="center" wrapText="1"/>
    </xf>
    <xf numFmtId="0" fontId="56" fillId="0" borderId="0" xfId="69" applyFont="1" applyAlignment="1">
      <alignment horizontal="center" vertical="center"/>
    </xf>
    <xf numFmtId="0" fontId="55" fillId="0" borderId="0" xfId="69" applyFont="1" applyAlignment="1">
      <alignment horizontal="right" vertical="center"/>
    </xf>
    <xf numFmtId="0" fontId="56" fillId="0" borderId="0" xfId="69" applyFont="1" applyAlignment="1">
      <alignment horizontal="right" vertical="center"/>
    </xf>
    <xf numFmtId="0" fontId="57" fillId="0" borderId="0" xfId="69" applyFont="1" applyAlignment="1">
      <alignment horizontal="right" vertical="center"/>
    </xf>
    <xf numFmtId="0" fontId="58" fillId="0" borderId="0" xfId="71" applyFont="1" applyAlignment="1">
      <alignment horizontal="center" vertical="center"/>
    </xf>
    <xf numFmtId="0" fontId="21" fillId="0" borderId="0" xfId="71" quotePrefix="1" applyFont="1" applyAlignment="1">
      <alignment vertical="center"/>
    </xf>
    <xf numFmtId="0" fontId="21" fillId="0" borderId="0" xfId="71" applyFont="1" applyAlignment="1">
      <alignment horizontal="right" vertical="center"/>
    </xf>
    <xf numFmtId="0" fontId="21" fillId="0" borderId="1" xfId="71" quotePrefix="1" applyFont="1" applyBorder="1" applyAlignment="1">
      <alignment horizontal="center" vertical="center" wrapText="1"/>
    </xf>
    <xf numFmtId="0" fontId="2" fillId="0" borderId="1" xfId="71" quotePrefix="1" applyFont="1" applyBorder="1" applyAlignment="1">
      <alignment horizontal="distributed" vertical="center" wrapText="1"/>
    </xf>
    <xf numFmtId="0" fontId="2" fillId="0" borderId="1" xfId="71" quotePrefix="1" applyFont="1" applyBorder="1" applyAlignment="1">
      <alignment vertical="center" wrapText="1"/>
    </xf>
    <xf numFmtId="0" fontId="2" fillId="0" borderId="1" xfId="71" quotePrefix="1" applyFont="1" applyBorder="1" applyAlignment="1">
      <alignment horizontal="center" vertical="center" wrapText="1"/>
    </xf>
    <xf numFmtId="0" fontId="28" fillId="0" borderId="11" xfId="3" quotePrefix="1" applyFont="1" applyBorder="1" applyAlignment="1">
      <alignment horizontal="center" vertical="center" wrapText="1"/>
    </xf>
    <xf numFmtId="0" fontId="28" fillId="0" borderId="4" xfId="3" quotePrefix="1" applyFont="1" applyBorder="1" applyAlignment="1">
      <alignment horizontal="center" vertical="center" wrapText="1"/>
    </xf>
    <xf numFmtId="0" fontId="32" fillId="0" borderId="48" xfId="3" quotePrefix="1" applyFont="1" applyBorder="1" applyAlignment="1">
      <alignment horizontal="right" vertical="center" shrinkToFit="1"/>
    </xf>
    <xf numFmtId="0" fontId="28" fillId="0" borderId="49" xfId="3" quotePrefix="1" applyFont="1" applyBorder="1" applyAlignment="1">
      <alignment horizontal="right" vertical="center" shrinkToFit="1"/>
    </xf>
    <xf numFmtId="0" fontId="29" fillId="0" borderId="51" xfId="3" quotePrefix="1" applyFont="1" applyBorder="1" applyAlignment="1">
      <alignment horizontal="left" vertical="center" shrinkToFit="1"/>
    </xf>
    <xf numFmtId="0" fontId="29" fillId="0" borderId="52" xfId="3" quotePrefix="1" applyFont="1" applyBorder="1" applyAlignment="1">
      <alignment horizontal="left" vertical="center" shrinkToFit="1"/>
    </xf>
    <xf numFmtId="0" fontId="5" fillId="0" borderId="32" xfId="3" applyBorder="1" applyAlignment="1">
      <alignment horizontal="right" vertical="center"/>
    </xf>
    <xf numFmtId="0" fontId="5" fillId="0" borderId="0" xfId="3" applyBorder="1" applyAlignment="1">
      <alignment horizontal="right" vertical="center"/>
    </xf>
    <xf numFmtId="0" fontId="5" fillId="0" borderId="0" xfId="3" applyAlignment="1">
      <alignment horizontal="right" vertical="center"/>
    </xf>
    <xf numFmtId="0" fontId="5" fillId="0" borderId="22" xfId="3" applyBorder="1" applyAlignment="1">
      <alignment horizontal="center" vertical="center" wrapText="1"/>
    </xf>
    <xf numFmtId="0" fontId="5" fillId="0" borderId="1" xfId="3" quotePrefix="1" applyFont="1" applyBorder="1" applyAlignment="1">
      <alignment horizontal="center" vertical="center" wrapText="1"/>
    </xf>
    <xf numFmtId="0" fontId="5" fillId="0" borderId="19" xfId="3" quotePrefix="1" applyFont="1" applyBorder="1" applyAlignment="1">
      <alignment horizontal="right" vertical="center" shrinkToFit="1"/>
    </xf>
    <xf numFmtId="0" fontId="5" fillId="0" borderId="24" xfId="3" quotePrefix="1" applyFont="1" applyBorder="1" applyAlignment="1">
      <alignment horizontal="right" vertical="center" shrinkToFit="1"/>
    </xf>
    <xf numFmtId="0" fontId="31" fillId="0" borderId="1" xfId="3" applyFont="1" applyBorder="1" applyAlignment="1">
      <alignment horizontal="left" vertical="center" shrinkToFit="1"/>
    </xf>
    <xf numFmtId="0" fontId="31" fillId="0" borderId="8" xfId="3" quotePrefix="1" applyFont="1" applyBorder="1" applyAlignment="1">
      <alignment horizontal="left" vertical="center" shrinkToFit="1"/>
    </xf>
    <xf numFmtId="0" fontId="5" fillId="0" borderId="11" xfId="3" applyBorder="1" applyAlignment="1">
      <alignment horizontal="center" vertical="center"/>
    </xf>
    <xf numFmtId="0" fontId="5" fillId="0" borderId="5" xfId="3" applyBorder="1" applyAlignment="1">
      <alignment horizontal="center" vertical="center"/>
    </xf>
    <xf numFmtId="0" fontId="5" fillId="0" borderId="57" xfId="3" applyBorder="1" applyAlignment="1">
      <alignment horizontal="center" vertical="center" wrapText="1"/>
    </xf>
    <xf numFmtId="0" fontId="5" fillId="0" borderId="2" xfId="3" quotePrefix="1" applyFont="1" applyBorder="1" applyAlignment="1">
      <alignment horizontal="center" vertical="center" wrapText="1"/>
    </xf>
    <xf numFmtId="0" fontId="5" fillId="0" borderId="37" xfId="3" quotePrefix="1" applyFont="1" applyBorder="1" applyAlignment="1">
      <alignment horizontal="right" vertical="center" shrinkToFit="1"/>
    </xf>
    <xf numFmtId="0" fontId="5" fillId="0" borderId="38" xfId="3" quotePrefix="1" applyFont="1" applyBorder="1" applyAlignment="1">
      <alignment horizontal="right" vertical="center" shrinkToFit="1"/>
    </xf>
    <xf numFmtId="0" fontId="31" fillId="0" borderId="10" xfId="3" applyFont="1" applyBorder="1" applyAlignment="1">
      <alignment horizontal="left" vertical="center" shrinkToFit="1"/>
    </xf>
    <xf numFmtId="0" fontId="31" fillId="0" borderId="9" xfId="3" quotePrefix="1" applyFont="1" applyBorder="1" applyAlignment="1">
      <alignment horizontal="left" vertical="center" shrinkToFit="1"/>
    </xf>
    <xf numFmtId="0" fontId="5" fillId="0" borderId="47" xfId="3" applyBorder="1" applyAlignment="1">
      <alignment horizontal="center" vertical="center"/>
    </xf>
    <xf numFmtId="0" fontId="5" fillId="0" borderId="52" xfId="3" applyBorder="1" applyAlignment="1">
      <alignment horizontal="center" vertical="center"/>
    </xf>
    <xf numFmtId="0" fontId="28" fillId="0" borderId="54" xfId="3" quotePrefix="1" applyFont="1" applyBorder="1" applyAlignment="1">
      <alignment horizontal="center" vertical="center" wrapText="1"/>
    </xf>
    <xf numFmtId="0" fontId="28" fillId="0" borderId="34" xfId="3" quotePrefix="1" applyFont="1" applyBorder="1" applyAlignment="1">
      <alignment horizontal="center" vertical="center" wrapText="1"/>
    </xf>
    <xf numFmtId="0" fontId="29" fillId="0" borderId="25" xfId="3" quotePrefix="1" applyFont="1" applyBorder="1" applyAlignment="1">
      <alignment horizontal="right" vertical="center" shrinkToFit="1"/>
    </xf>
    <xf numFmtId="0" fontId="29" fillId="0" borderId="18" xfId="3" quotePrefix="1" applyFont="1" applyBorder="1" applyAlignment="1">
      <alignment horizontal="right" vertical="center" shrinkToFit="1"/>
    </xf>
    <xf numFmtId="0" fontId="31" fillId="0" borderId="34" xfId="3" applyFont="1" applyBorder="1" applyAlignment="1">
      <alignment horizontal="left" vertical="center" shrinkToFit="1"/>
    </xf>
    <xf numFmtId="0" fontId="31" fillId="0" borderId="55" xfId="3" quotePrefix="1" applyFont="1" applyBorder="1" applyAlignment="1">
      <alignment horizontal="left" vertical="center" shrinkToFit="1"/>
    </xf>
    <xf numFmtId="0" fontId="5" fillId="0" borderId="0" xfId="3" applyBorder="1" applyAlignment="1">
      <alignment horizontal="center" vertical="center"/>
    </xf>
    <xf numFmtId="0" fontId="5" fillId="0" borderId="27" xfId="3" applyBorder="1" applyAlignment="1">
      <alignment horizontal="center" vertical="center" wrapText="1"/>
    </xf>
    <xf numFmtId="0" fontId="5" fillId="0" borderId="3" xfId="3" quotePrefix="1" applyFont="1" applyBorder="1" applyAlignment="1">
      <alignment horizontal="center" vertical="center" wrapText="1"/>
    </xf>
    <xf numFmtId="0" fontId="5" fillId="0" borderId="15" xfId="3" quotePrefix="1" applyFont="1" applyBorder="1" applyAlignment="1">
      <alignment horizontal="right" vertical="center" shrinkToFit="1"/>
    </xf>
    <xf numFmtId="0" fontId="5" fillId="0" borderId="16" xfId="3" quotePrefix="1" applyFont="1" applyBorder="1" applyAlignment="1">
      <alignment horizontal="right" vertical="center" shrinkToFit="1"/>
    </xf>
    <xf numFmtId="0" fontId="31" fillId="0" borderId="3" xfId="3" applyFont="1" applyBorder="1" applyAlignment="1">
      <alignment horizontal="left" vertical="center" shrinkToFit="1"/>
    </xf>
    <xf numFmtId="0" fontId="31" fillId="0" borderId="7" xfId="3" quotePrefix="1" applyFont="1" applyBorder="1" applyAlignment="1">
      <alignment horizontal="left" vertical="center" shrinkToFit="1"/>
    </xf>
    <xf numFmtId="0" fontId="5" fillId="0" borderId="29" xfId="3" applyBorder="1" applyAlignment="1">
      <alignment horizontal="center" vertical="center"/>
    </xf>
    <xf numFmtId="0" fontId="5" fillId="0" borderId="56" xfId="3" applyBorder="1" applyAlignment="1">
      <alignment horizontal="center" vertical="center"/>
    </xf>
    <xf numFmtId="0" fontId="29" fillId="0" borderId="34" xfId="3" quotePrefix="1" applyFont="1" applyBorder="1" applyAlignment="1">
      <alignment horizontal="left" vertical="center" shrinkToFit="1"/>
    </xf>
    <xf numFmtId="0" fontId="29" fillId="0" borderId="55" xfId="3" quotePrefix="1" applyFont="1" applyBorder="1" applyAlignment="1">
      <alignment horizontal="left" vertical="center" shrinkToFit="1"/>
    </xf>
    <xf numFmtId="0" fontId="5" fillId="0" borderId="28" xfId="3" quotePrefix="1" applyFont="1" applyBorder="1" applyAlignment="1">
      <alignment horizontal="center" vertical="center" wrapText="1"/>
    </xf>
    <xf numFmtId="0" fontId="5" fillId="0" borderId="10" xfId="3" quotePrefix="1" applyFont="1" applyBorder="1" applyAlignment="1">
      <alignment horizontal="center" vertical="center" wrapText="1"/>
    </xf>
    <xf numFmtId="0" fontId="5" fillId="0" borderId="37" xfId="3" quotePrefix="1" applyBorder="1" applyAlignment="1">
      <alignment horizontal="right" vertical="center" shrinkToFit="1"/>
    </xf>
    <xf numFmtId="0" fontId="5" fillId="0" borderId="38" xfId="3" quotePrefix="1" applyBorder="1" applyAlignment="1">
      <alignment horizontal="right" vertical="center" shrinkToFit="1"/>
    </xf>
    <xf numFmtId="0" fontId="5" fillId="0" borderId="10" xfId="3" quotePrefix="1" applyFont="1" applyBorder="1" applyAlignment="1">
      <alignment horizontal="left" vertical="center" shrinkToFit="1"/>
    </xf>
    <xf numFmtId="0" fontId="5" fillId="0" borderId="9" xfId="3" quotePrefix="1" applyFont="1" applyBorder="1" applyAlignment="1">
      <alignment horizontal="left" vertical="center" shrinkToFit="1"/>
    </xf>
    <xf numFmtId="0" fontId="5" fillId="0" borderId="22" xfId="3" quotePrefix="1" applyFont="1" applyBorder="1" applyAlignment="1">
      <alignment horizontal="center" vertical="center" wrapText="1"/>
    </xf>
    <xf numFmtId="0" fontId="5" fillId="0" borderId="19" xfId="3" quotePrefix="1" applyBorder="1" applyAlignment="1">
      <alignment horizontal="right" vertical="center" shrinkToFit="1"/>
    </xf>
    <xf numFmtId="0" fontId="5" fillId="0" borderId="24" xfId="3" quotePrefix="1" applyBorder="1" applyAlignment="1">
      <alignment horizontal="right" vertical="center" shrinkToFit="1"/>
    </xf>
    <xf numFmtId="0" fontId="5" fillId="0" borderId="1" xfId="3" applyBorder="1" applyAlignment="1">
      <alignment horizontal="left" vertical="center" shrinkToFit="1"/>
    </xf>
    <xf numFmtId="0" fontId="5" fillId="0" borderId="8" xfId="3" quotePrefix="1" applyFont="1" applyBorder="1" applyAlignment="1">
      <alignment horizontal="left" vertical="center" shrinkToFit="1"/>
    </xf>
    <xf numFmtId="0" fontId="5" fillId="0" borderId="53" xfId="3" applyBorder="1" applyAlignment="1">
      <alignment horizontal="center" vertical="center" wrapText="1"/>
    </xf>
    <xf numFmtId="0" fontId="5" fillId="0" borderId="38" xfId="3" applyBorder="1" applyAlignment="1">
      <alignment horizontal="center" vertical="center" wrapText="1"/>
    </xf>
    <xf numFmtId="0" fontId="5" fillId="0" borderId="36" xfId="3" applyBorder="1" applyAlignment="1">
      <alignment horizontal="center" vertical="center" wrapText="1"/>
    </xf>
    <xf numFmtId="0" fontId="5" fillId="0" borderId="37" xfId="3" quotePrefix="1" applyFont="1" applyBorder="1" applyAlignment="1">
      <alignment horizontal="left" vertical="center" shrinkToFit="1"/>
    </xf>
    <xf numFmtId="0" fontId="5" fillId="0" borderId="45" xfId="3" quotePrefix="1" applyFont="1" applyBorder="1" applyAlignment="1">
      <alignment horizontal="left" vertical="center" shrinkToFit="1"/>
    </xf>
    <xf numFmtId="0" fontId="29" fillId="0" borderId="48" xfId="3" quotePrefix="1" applyFont="1" applyBorder="1" applyAlignment="1">
      <alignment horizontal="right" vertical="center" shrinkToFit="1"/>
    </xf>
    <xf numFmtId="0" fontId="29" fillId="0" borderId="49" xfId="3" quotePrefix="1" applyFont="1" applyBorder="1" applyAlignment="1">
      <alignment horizontal="right" vertical="center" shrinkToFit="1"/>
    </xf>
    <xf numFmtId="0" fontId="5" fillId="0" borderId="27" xfId="3" quotePrefix="1" applyFont="1" applyBorder="1" applyAlignment="1">
      <alignment horizontal="center" vertical="center" wrapText="1"/>
    </xf>
    <xf numFmtId="0" fontId="5" fillId="0" borderId="25" xfId="3" quotePrefix="1" applyBorder="1" applyAlignment="1">
      <alignment horizontal="right" vertical="center" shrinkToFit="1"/>
    </xf>
    <xf numFmtId="0" fontId="5" fillId="0" borderId="18" xfId="3" quotePrefix="1" applyBorder="1" applyAlignment="1">
      <alignment horizontal="right" vertical="center" shrinkToFit="1"/>
    </xf>
    <xf numFmtId="0" fontId="5" fillId="0" borderId="3" xfId="3" applyBorder="1" applyAlignment="1">
      <alignment horizontal="left" vertical="center" shrinkToFit="1"/>
    </xf>
    <xf numFmtId="0" fontId="5" fillId="0" borderId="7" xfId="3" quotePrefix="1" applyFont="1" applyBorder="1" applyAlignment="1">
      <alignment horizontal="left" vertical="center" shrinkToFit="1"/>
    </xf>
    <xf numFmtId="0" fontId="5" fillId="0" borderId="29" xfId="3" quotePrefix="1" applyFont="1" applyBorder="1" applyAlignment="1">
      <alignment horizontal="center" vertical="center" wrapText="1"/>
    </xf>
    <xf numFmtId="0" fontId="5" fillId="0" borderId="6" xfId="3" quotePrefix="1" applyFont="1" applyBorder="1" applyAlignment="1">
      <alignment horizontal="center" vertical="center" wrapText="1"/>
    </xf>
    <xf numFmtId="0" fontId="5" fillId="0" borderId="47" xfId="3" quotePrefix="1" applyFont="1" applyBorder="1" applyAlignment="1">
      <alignment horizontal="center" vertical="center" wrapText="1"/>
    </xf>
    <xf numFmtId="0" fontId="5" fillId="0" borderId="33" xfId="3" quotePrefix="1" applyFont="1" applyBorder="1" applyAlignment="1">
      <alignment horizontal="center" vertical="center" wrapText="1"/>
    </xf>
    <xf numFmtId="0" fontId="5" fillId="0" borderId="35" xfId="3" quotePrefix="1" applyFont="1" applyBorder="1" applyAlignment="1">
      <alignment horizontal="center" vertical="center" wrapText="1"/>
    </xf>
    <xf numFmtId="0" fontId="5" fillId="0" borderId="46" xfId="3" quotePrefix="1" applyFont="1" applyBorder="1" applyAlignment="1">
      <alignment horizontal="center" vertical="center" wrapText="1"/>
    </xf>
    <xf numFmtId="177" fontId="5" fillId="0" borderId="19" xfId="3" applyNumberFormat="1" applyFont="1" applyBorder="1" applyAlignment="1">
      <alignment horizontal="right" vertical="center" shrinkToFit="1"/>
    </xf>
    <xf numFmtId="177" fontId="5" fillId="0" borderId="24" xfId="3" applyNumberFormat="1" applyFont="1" applyBorder="1" applyAlignment="1">
      <alignment horizontal="right" vertical="center" shrinkToFit="1"/>
    </xf>
    <xf numFmtId="0" fontId="5" fillId="0" borderId="1" xfId="3" quotePrefix="1" applyFont="1" applyBorder="1" applyAlignment="1">
      <alignment horizontal="left" vertical="center" shrinkToFit="1"/>
    </xf>
    <xf numFmtId="0" fontId="5" fillId="0" borderId="15" xfId="3" applyBorder="1" applyAlignment="1">
      <alignment horizontal="center" vertical="center" shrinkToFit="1"/>
    </xf>
    <xf numFmtId="0" fontId="5" fillId="0" borderId="16" xfId="3" applyBorder="1" applyAlignment="1">
      <alignment horizontal="center" vertical="center" shrinkToFit="1"/>
    </xf>
    <xf numFmtId="0" fontId="5" fillId="0" borderId="44" xfId="3" applyBorder="1" applyAlignment="1">
      <alignment horizontal="center" vertical="center" shrinkToFit="1"/>
    </xf>
    <xf numFmtId="0" fontId="5" fillId="0" borderId="37" xfId="3" applyBorder="1" applyAlignment="1">
      <alignment horizontal="center" vertical="center" shrinkToFit="1"/>
    </xf>
    <xf numFmtId="0" fontId="5" fillId="0" borderId="38" xfId="3" applyBorder="1" applyAlignment="1">
      <alignment horizontal="center" vertical="center" shrinkToFit="1"/>
    </xf>
    <xf numFmtId="0" fontId="5" fillId="0" borderId="45" xfId="3" applyBorder="1" applyAlignment="1">
      <alignment horizontal="center" vertical="center" shrinkToFit="1"/>
    </xf>
    <xf numFmtId="0" fontId="5" fillId="0" borderId="19" xfId="3" applyBorder="1" applyAlignment="1">
      <alignment horizontal="right" vertical="center" shrinkToFit="1"/>
    </xf>
    <xf numFmtId="0" fontId="5" fillId="0" borderId="24" xfId="3" applyBorder="1" applyAlignment="1">
      <alignment horizontal="right" vertical="center" shrinkToFit="1"/>
    </xf>
    <xf numFmtId="0" fontId="5" fillId="0" borderId="10" xfId="3" applyBorder="1" applyAlignment="1">
      <alignment horizontal="left" vertical="center" shrinkToFit="1"/>
    </xf>
    <xf numFmtId="0" fontId="5" fillId="0" borderId="9" xfId="3" applyBorder="1" applyAlignment="1">
      <alignment horizontal="left" vertical="center" shrinkToFit="1"/>
    </xf>
    <xf numFmtId="0" fontId="5" fillId="0" borderId="39" xfId="3" applyBorder="1" applyAlignment="1">
      <alignment horizontal="center" vertical="center"/>
    </xf>
    <xf numFmtId="0" fontId="5" fillId="0" borderId="40" xfId="3" applyBorder="1" applyAlignment="1">
      <alignment horizontal="center" vertical="center"/>
    </xf>
    <xf numFmtId="0" fontId="5" fillId="0" borderId="41" xfId="3" applyBorder="1" applyAlignment="1">
      <alignment horizontal="center" vertical="center"/>
    </xf>
    <xf numFmtId="0" fontId="5" fillId="0" borderId="7" xfId="3" applyBorder="1" applyAlignment="1">
      <alignment horizontal="left" vertical="center" shrinkToFit="1"/>
    </xf>
    <xf numFmtId="0" fontId="5" fillId="0" borderId="1" xfId="3" quotePrefix="1" applyBorder="1" applyAlignment="1">
      <alignment horizontal="left" vertical="center" shrinkToFit="1"/>
    </xf>
    <xf numFmtId="0" fontId="25" fillId="0" borderId="20" xfId="3" applyFont="1" applyBorder="1" applyAlignment="1">
      <alignment horizontal="left" vertical="center"/>
    </xf>
    <xf numFmtId="0" fontId="25" fillId="0" borderId="21" xfId="3" applyFont="1" applyBorder="1" applyAlignment="1">
      <alignment horizontal="left" vertical="center"/>
    </xf>
    <xf numFmtId="177" fontId="26" fillId="0" borderId="42" xfId="3" applyNumberFormat="1" applyFont="1" applyBorder="1" applyAlignment="1">
      <alignment horizontal="center" vertical="center"/>
    </xf>
    <xf numFmtId="0" fontId="26" fillId="0" borderId="43" xfId="3" applyFont="1" applyBorder="1" applyAlignment="1">
      <alignment horizontal="center" vertical="center"/>
    </xf>
    <xf numFmtId="177" fontId="5" fillId="0" borderId="0" xfId="3" applyNumberFormat="1" applyBorder="1" applyAlignment="1">
      <alignment horizontal="center" vertical="center"/>
    </xf>
    <xf numFmtId="0" fontId="5" fillId="0" borderId="8" xfId="3" applyBorder="1" applyAlignment="1">
      <alignment horizontal="left" vertical="center" shrinkToFit="1"/>
    </xf>
    <xf numFmtId="0" fontId="5" fillId="0" borderId="25" xfId="3" quotePrefix="1" applyFont="1" applyBorder="1" applyAlignment="1">
      <alignment horizontal="right" vertical="center" shrinkToFit="1"/>
    </xf>
    <xf numFmtId="0" fontId="5" fillId="0" borderId="18" xfId="3" quotePrefix="1" applyFont="1" applyBorder="1" applyAlignment="1">
      <alignment horizontal="right" vertical="center" shrinkToFit="1"/>
    </xf>
    <xf numFmtId="0" fontId="5" fillId="0" borderId="3" xfId="3" quotePrefix="1" applyFont="1" applyBorder="1" applyAlignment="1">
      <alignment horizontal="left" vertical="center" shrinkToFit="1"/>
    </xf>
    <xf numFmtId="0" fontId="5" fillId="0" borderId="26" xfId="3" quotePrefix="1" applyFont="1" applyBorder="1" applyAlignment="1">
      <alignment horizontal="distributed" vertical="center" wrapText="1"/>
    </xf>
    <xf numFmtId="0" fontId="5" fillId="0" borderId="23" xfId="3" quotePrefix="1" applyFont="1" applyBorder="1" applyAlignment="1">
      <alignment horizontal="distributed" vertical="center" wrapText="1"/>
    </xf>
    <xf numFmtId="0" fontId="5" fillId="0" borderId="36" xfId="3" quotePrefix="1" applyFont="1" applyBorder="1" applyAlignment="1">
      <alignment horizontal="distributed" vertical="center" wrapText="1"/>
    </xf>
    <xf numFmtId="177" fontId="5" fillId="0" borderId="0" xfId="3" applyNumberFormat="1" applyAlignment="1">
      <alignment horizontal="right" vertical="center"/>
    </xf>
    <xf numFmtId="0" fontId="5" fillId="0" borderId="8" xfId="3" quotePrefix="1" applyBorder="1" applyAlignment="1">
      <alignment horizontal="left" vertical="center" shrinkToFit="1"/>
    </xf>
    <xf numFmtId="0" fontId="5" fillId="0" borderId="25" xfId="3" quotePrefix="1" applyFont="1" applyBorder="1" applyAlignment="1">
      <alignment horizontal="right" vertical="center" wrapText="1"/>
    </xf>
    <xf numFmtId="0" fontId="5" fillId="0" borderId="18" xfId="3" quotePrefix="1" applyFont="1" applyBorder="1" applyAlignment="1">
      <alignment horizontal="right" vertical="center" wrapText="1"/>
    </xf>
    <xf numFmtId="0" fontId="5" fillId="0" borderId="3" xfId="3" quotePrefix="1" applyFont="1" applyBorder="1" applyAlignment="1">
      <alignment horizontal="left" vertical="center" wrapText="1"/>
    </xf>
    <xf numFmtId="0" fontId="5" fillId="0" borderId="7" xfId="3" quotePrefix="1" applyFont="1" applyBorder="1" applyAlignment="1">
      <alignment horizontal="left" vertical="center" wrapText="1"/>
    </xf>
    <xf numFmtId="0" fontId="5" fillId="0" borderId="19" xfId="3" quotePrefix="1" applyFont="1" applyBorder="1" applyAlignment="1">
      <alignment horizontal="center" vertical="center" shrinkToFit="1"/>
    </xf>
    <xf numFmtId="0" fontId="5" fillId="0" borderId="24" xfId="3" quotePrefix="1" applyFont="1" applyBorder="1" applyAlignment="1">
      <alignment horizontal="center" vertical="center" shrinkToFit="1"/>
    </xf>
    <xf numFmtId="0" fontId="18" fillId="0" borderId="0" xfId="3" applyFont="1" applyAlignment="1">
      <alignment horizontal="center" vertical="center"/>
    </xf>
    <xf numFmtId="0" fontId="20" fillId="0" borderId="0" xfId="3" applyFont="1" applyBorder="1" applyAlignment="1">
      <alignment horizontal="center" vertical="center"/>
    </xf>
    <xf numFmtId="49" fontId="20" fillId="0" borderId="21" xfId="3" applyNumberFormat="1" applyFont="1" applyBorder="1" applyAlignment="1">
      <alignment horizontal="left" vertical="center" shrinkToFit="1"/>
    </xf>
    <xf numFmtId="0" fontId="20" fillId="0" borderId="21" xfId="3" applyFont="1" applyBorder="1" applyAlignment="1">
      <alignment horizontal="left" vertical="center" shrinkToFit="1"/>
    </xf>
    <xf numFmtId="177" fontId="20" fillId="0" borderId="21" xfId="3" applyNumberFormat="1" applyFont="1" applyBorder="1" applyAlignment="1">
      <alignment horizontal="right" vertical="center" shrinkToFit="1"/>
    </xf>
    <xf numFmtId="0" fontId="21" fillId="0" borderId="29" xfId="3" quotePrefix="1" applyFont="1" applyBorder="1" applyAlignment="1">
      <alignment horizontal="center" vertical="center" wrapText="1"/>
    </xf>
    <xf numFmtId="0" fontId="21" fillId="0" borderId="30" xfId="3" quotePrefix="1" applyFont="1" applyBorder="1" applyAlignment="1">
      <alignment horizontal="center" vertical="center" wrapText="1"/>
    </xf>
    <xf numFmtId="0" fontId="21" fillId="0" borderId="31" xfId="3" quotePrefix="1" applyFont="1" applyBorder="1" applyAlignment="1">
      <alignment horizontal="center" vertical="center" wrapText="1"/>
    </xf>
    <xf numFmtId="0" fontId="21" fillId="0" borderId="32" xfId="3" quotePrefix="1" applyFont="1" applyBorder="1" applyAlignment="1">
      <alignment horizontal="center" vertical="center" wrapText="1"/>
    </xf>
    <xf numFmtId="0" fontId="21" fillId="0" borderId="4" xfId="3" quotePrefix="1" applyFont="1" applyBorder="1" applyAlignment="1">
      <alignment horizontal="center" vertical="center" wrapText="1"/>
    </xf>
    <xf numFmtId="0" fontId="21" fillId="0" borderId="5" xfId="3" quotePrefix="1" applyFont="1" applyBorder="1" applyAlignment="1">
      <alignment horizontal="center" vertical="center" wrapText="1"/>
    </xf>
    <xf numFmtId="49" fontId="9" fillId="0" borderId="0" xfId="0" applyNumberFormat="1" applyFont="1" applyAlignment="1">
      <alignment horizontal="center" vertical="center"/>
    </xf>
    <xf numFmtId="49" fontId="9" fillId="0" borderId="0" xfId="0" applyNumberFormat="1" applyFont="1" applyBorder="1" applyAlignment="1">
      <alignment horizontal="center" vertical="center"/>
    </xf>
    <xf numFmtId="49" fontId="9" fillId="0" borderId="1" xfId="0" applyNumberFormat="1" applyFont="1" applyBorder="1" applyAlignment="1">
      <alignment horizontal="center" vertical="center"/>
    </xf>
    <xf numFmtId="0" fontId="9" fillId="0" borderId="1" xfId="0" applyNumberFormat="1" applyFont="1" applyBorder="1" applyAlignment="1">
      <alignment horizontal="center" vertical="center"/>
    </xf>
    <xf numFmtId="178" fontId="9" fillId="0" borderId="1" xfId="0" applyNumberFormat="1" applyFont="1" applyBorder="1" applyAlignment="1">
      <alignment horizontal="center" vertical="center"/>
    </xf>
    <xf numFmtId="49" fontId="9" fillId="0" borderId="19" xfId="0" applyNumberFormat="1" applyFont="1" applyBorder="1" applyAlignment="1"/>
    <xf numFmtId="0" fontId="0" fillId="0" borderId="24" xfId="0" applyBorder="1" applyAlignment="1"/>
    <xf numFmtId="0" fontId="0" fillId="0" borderId="23" xfId="0" applyBorder="1" applyAlignment="1"/>
    <xf numFmtId="49" fontId="9" fillId="0" borderId="16" xfId="0" applyNumberFormat="1" applyFont="1" applyBorder="1" applyAlignment="1"/>
    <xf numFmtId="49" fontId="0" fillId="0" borderId="16" xfId="0" applyNumberFormat="1" applyBorder="1" applyAlignment="1"/>
    <xf numFmtId="0" fontId="3" fillId="0" borderId="0" xfId="70" quotePrefix="1">
      <alignment vertical="center"/>
    </xf>
    <xf numFmtId="0" fontId="50" fillId="0" borderId="1" xfId="70" quotePrefix="1" applyFont="1" applyBorder="1" applyAlignment="1">
      <alignment horizontal="center" vertical="center"/>
    </xf>
    <xf numFmtId="0" fontId="51" fillId="0" borderId="1" xfId="70" quotePrefix="1" applyFont="1" applyBorder="1" applyAlignment="1">
      <alignment horizontal="center" vertical="center" wrapText="1"/>
    </xf>
    <xf numFmtId="0" fontId="49" fillId="0" borderId="0" xfId="70" quotePrefix="1" applyFont="1" applyAlignment="1">
      <alignment horizontal="center" vertical="center"/>
    </xf>
    <xf numFmtId="0" fontId="3" fillId="0" borderId="0" xfId="70" quotePrefix="1" applyFont="1" applyAlignment="1">
      <alignment vertical="center"/>
    </xf>
    <xf numFmtId="0" fontId="52" fillId="0" borderId="1" xfId="70" applyFont="1" applyBorder="1" applyAlignment="1">
      <alignment vertical="center" wrapText="1"/>
    </xf>
    <xf numFmtId="194" fontId="52" fillId="0" borderId="1" xfId="70" applyNumberFormat="1" applyFont="1" applyBorder="1" applyAlignment="1">
      <alignment vertical="center" wrapText="1"/>
    </xf>
    <xf numFmtId="193" fontId="52" fillId="0" borderId="1" xfId="70" applyNumberFormat="1" applyFont="1" applyBorder="1" applyAlignment="1">
      <alignment vertical="center" wrapText="1"/>
    </xf>
    <xf numFmtId="0" fontId="21" fillId="0" borderId="0" xfId="70" quotePrefix="1" applyFont="1" applyAlignment="1">
      <alignment vertical="center"/>
    </xf>
    <xf numFmtId="0" fontId="9" fillId="0" borderId="0" xfId="0" applyFont="1" applyAlignment="1">
      <alignment horizontal="center"/>
    </xf>
    <xf numFmtId="49" fontId="10" fillId="0" borderId="0" xfId="0" applyNumberFormat="1" applyFont="1" applyBorder="1" applyAlignment="1">
      <alignment horizontal="left" indent="1"/>
    </xf>
    <xf numFmtId="0" fontId="0" fillId="0" borderId="0" xfId="0" applyBorder="1" applyAlignment="1"/>
    <xf numFmtId="0" fontId="9" fillId="0" borderId="1" xfId="0" applyFont="1" applyBorder="1" applyAlignment="1">
      <alignment horizontal="center" vertical="center"/>
    </xf>
    <xf numFmtId="49" fontId="0" fillId="0" borderId="1" xfId="0" applyNumberFormat="1" applyBorder="1" applyAlignment="1">
      <alignment horizontal="center" vertical="center"/>
    </xf>
    <xf numFmtId="0" fontId="9" fillId="0" borderId="0" xfId="0" applyFont="1" applyAlignment="1">
      <alignment horizontal="center" vertical="center"/>
    </xf>
    <xf numFmtId="176" fontId="9" fillId="0" borderId="1" xfId="0" applyNumberFormat="1" applyFont="1" applyBorder="1" applyAlignment="1">
      <alignment horizontal="center" vertical="center"/>
    </xf>
    <xf numFmtId="49" fontId="8" fillId="0" borderId="0" xfId="0" applyNumberFormat="1" applyFont="1" applyBorder="1" applyAlignment="1">
      <alignment horizontal="left" indent="1"/>
    </xf>
    <xf numFmtId="0" fontId="0" fillId="0" borderId="0" xfId="0" applyNumberFormat="1" applyBorder="1" applyAlignment="1"/>
    <xf numFmtId="0" fontId="0" fillId="0" borderId="0" xfId="0" applyBorder="1" applyAlignment="1">
      <alignment horizontal="left" indent="1"/>
    </xf>
    <xf numFmtId="49" fontId="0" fillId="0" borderId="1" xfId="0" applyNumberFormat="1" applyBorder="1" applyAlignment="1"/>
    <xf numFmtId="0" fontId="0" fillId="0" borderId="1" xfId="0" applyBorder="1" applyAlignment="1">
      <alignment horizontal="center"/>
    </xf>
    <xf numFmtId="0" fontId="0" fillId="0" borderId="1" xfId="0" applyBorder="1" applyAlignment="1"/>
    <xf numFmtId="178" fontId="9" fillId="0" borderId="0" xfId="0" applyNumberFormat="1" applyFont="1" applyBorder="1" applyAlignment="1">
      <alignment horizontal="center"/>
    </xf>
    <xf numFmtId="49" fontId="9" fillId="0" borderId="0" xfId="0" applyNumberFormat="1" applyFont="1" applyBorder="1" applyAlignment="1">
      <alignment horizontal="right"/>
    </xf>
    <xf numFmtId="49" fontId="0" fillId="0" borderId="0" xfId="0" applyNumberFormat="1" applyBorder="1" applyAlignment="1">
      <alignment horizontal="right"/>
    </xf>
    <xf numFmtId="49" fontId="9" fillId="0" borderId="0" xfId="0" applyNumberFormat="1" applyFont="1" applyBorder="1" applyAlignment="1">
      <alignment horizontal="left" indent="1"/>
    </xf>
    <xf numFmtId="0" fontId="15" fillId="4" borderId="12" xfId="0" applyFont="1" applyFill="1" applyBorder="1" applyAlignment="1">
      <alignment horizontal="center" vertical="center"/>
    </xf>
    <xf numFmtId="0" fontId="15" fillId="4" borderId="13"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5" xfId="0" applyFont="1" applyFill="1" applyBorder="1" applyAlignment="1">
      <alignment horizontal="center" vertical="center"/>
    </xf>
    <xf numFmtId="0" fontId="15" fillId="4" borderId="16" xfId="0" applyFont="1" applyFill="1" applyBorder="1" applyAlignment="1">
      <alignment horizontal="center" vertical="center"/>
    </xf>
    <xf numFmtId="0" fontId="15" fillId="4" borderId="17" xfId="0" applyFont="1" applyFill="1" applyBorder="1" applyAlignment="1">
      <alignment horizontal="center" vertical="center"/>
    </xf>
    <xf numFmtId="0" fontId="11" fillId="4" borderId="12" xfId="0" applyFont="1" applyFill="1" applyBorder="1" applyAlignment="1">
      <alignment horizontal="center" vertical="center"/>
    </xf>
    <xf numFmtId="0" fontId="11" fillId="4" borderId="13" xfId="0" applyFont="1" applyFill="1" applyBorder="1" applyAlignment="1">
      <alignment horizontal="center" vertical="center"/>
    </xf>
    <xf numFmtId="0" fontId="11" fillId="4" borderId="14" xfId="0" applyFont="1" applyFill="1" applyBorder="1" applyAlignment="1">
      <alignment horizontal="center" vertical="center"/>
    </xf>
    <xf numFmtId="0" fontId="11" fillId="4" borderId="15" xfId="0" applyFont="1" applyFill="1" applyBorder="1" applyAlignment="1">
      <alignment horizontal="center" vertical="center"/>
    </xf>
    <xf numFmtId="0" fontId="11" fillId="4" borderId="16" xfId="0" applyFont="1" applyFill="1" applyBorder="1" applyAlignment="1">
      <alignment horizontal="center" vertical="center"/>
    </xf>
    <xf numFmtId="0" fontId="11" fillId="4" borderId="17" xfId="0" applyFont="1" applyFill="1" applyBorder="1" applyAlignment="1">
      <alignment horizontal="center" vertical="center"/>
    </xf>
  </cellXfs>
  <cellStyles count="72">
    <cellStyle name="(△콤마)" xfId="6"/>
    <cellStyle name="(백분율)" xfId="7"/>
    <cellStyle name="(콤마)" xfId="8"/>
    <cellStyle name="´Þ·¯" xfId="9"/>
    <cellStyle name="△백분율" xfId="10"/>
    <cellStyle name="△콤마" xfId="11"/>
    <cellStyle name="°íÁ¤¼Ò¼ýÁ¡" xfId="12"/>
    <cellStyle name="°íÁ¤Ãâ·Â1" xfId="13"/>
    <cellStyle name="°íÁ¤Ãâ·Â2" xfId="14"/>
    <cellStyle name="¹éºÐÀ²_¿îÀüÀÚ±Ý" xfId="15"/>
    <cellStyle name="20% - 강조색2 2" xfId="16"/>
    <cellStyle name="³¯Â¥" xfId="17"/>
    <cellStyle name="ÅëÈ­ [0]_¸ñ·Ï-Á¶°æ" xfId="18"/>
    <cellStyle name="ÅëÈ­_¸ñ·Ï-Á¶°æ" xfId="19"/>
    <cellStyle name="ÆÛ¼¾Æ®" xfId="20"/>
    <cellStyle name="ÄÞ¸¶ [0]_¸ñ·Ï-Á¶°æ" xfId="21"/>
    <cellStyle name="ÄÞ¸¶_¸ñ·Ï-Á¶°æ" xfId="22"/>
    <cellStyle name="ÀÚ¸®¼ö" xfId="23"/>
    <cellStyle name="ÀÚ¸®¼ö0" xfId="24"/>
    <cellStyle name="Ç¥ÁØ_(%)ºñ¸ñ±ººÐ·ùÇ¥" xfId="25"/>
    <cellStyle name="ÇÕ»ê" xfId="26"/>
    <cellStyle name="Comma [0]_견적" xfId="27"/>
    <cellStyle name="Comma_견적" xfId="28"/>
    <cellStyle name="Currency [0]_견적" xfId="29"/>
    <cellStyle name="Currency_견적" xfId="30"/>
    <cellStyle name="Currency1" xfId="31"/>
    <cellStyle name="È­Æó±âÈ£" xfId="32"/>
    <cellStyle name="È­Æó±âÈ£0" xfId="33"/>
    <cellStyle name="Grey" xfId="34"/>
    <cellStyle name="Header1" xfId="35"/>
    <cellStyle name="Header2" xfId="36"/>
    <cellStyle name="Helv8_PFD4.XLS" xfId="37"/>
    <cellStyle name="Input [yellow]" xfId="38"/>
    <cellStyle name="Normal - Style1" xfId="39"/>
    <cellStyle name="Normal_견적" xfId="40"/>
    <cellStyle name="Percent [2]" xfId="41"/>
    <cellStyle name="Title" xfId="42"/>
    <cellStyle name="UM" xfId="43"/>
    <cellStyle name="고정소숫점" xfId="44"/>
    <cellStyle name="고정출력1" xfId="45"/>
    <cellStyle name="고정출력2" xfId="46"/>
    <cellStyle name="날짜" xfId="47"/>
    <cellStyle name="달러" xfId="48"/>
    <cellStyle name="똿뗦먛귟 [0.00]_laroux" xfId="49"/>
    <cellStyle name="똿뗦먛귟_laroux" xfId="50"/>
    <cellStyle name="믅됞 [0.00]_laroux" xfId="51"/>
    <cellStyle name="믅됞_laroux" xfId="52"/>
    <cellStyle name="뷭?_laroux" xfId="53"/>
    <cellStyle name="숫자(R)" xfId="54"/>
    <cellStyle name="쉼표 [0]" xfId="1" builtinId="6"/>
    <cellStyle name="쉼표 [0] 2" xfId="4"/>
    <cellStyle name="쉼표 [0] 2 2" xfId="2"/>
    <cellStyle name="쉼표 [0] 2 2 2" xfId="55"/>
    <cellStyle name="자리수" xfId="56"/>
    <cellStyle name="자리수0" xfId="57"/>
    <cellStyle name="콤마 [0]_(type)총괄" xfId="58"/>
    <cellStyle name="콤마[0]" xfId="59"/>
    <cellStyle name="콤마_(type)총괄" xfId="60"/>
    <cellStyle name="통화 [0] 2" xfId="61"/>
    <cellStyle name="퍼센트" xfId="62"/>
    <cellStyle name="표준" xfId="0" builtinId="0"/>
    <cellStyle name="표준 2" xfId="3"/>
    <cellStyle name="표준 2 2" xfId="5"/>
    <cellStyle name="표준 3" xfId="63"/>
    <cellStyle name="표준 4" xfId="64"/>
    <cellStyle name="표준 5" xfId="68"/>
    <cellStyle name="표준 6" xfId="70"/>
    <cellStyle name="표준 7" xfId="71"/>
    <cellStyle name="표준_숙지초~1" xfId="69"/>
    <cellStyle name="합산" xfId="65"/>
    <cellStyle name="화폐기호" xfId="66"/>
    <cellStyle name="화폐기호0" xfId="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9.xml"/><Relationship Id="rId21" Type="http://schemas.openxmlformats.org/officeDocument/2006/relationships/worksheet" Target="worksheets/sheet21.xml"/><Relationship Id="rId34" Type="http://schemas.openxmlformats.org/officeDocument/2006/relationships/externalLink" Target="externalLinks/externalLink4.xml"/><Relationship Id="rId42" Type="http://schemas.openxmlformats.org/officeDocument/2006/relationships/externalLink" Target="externalLinks/externalLink12.xml"/><Relationship Id="rId47" Type="http://schemas.openxmlformats.org/officeDocument/2006/relationships/externalLink" Target="externalLinks/externalLink17.xml"/><Relationship Id="rId50" Type="http://schemas.openxmlformats.org/officeDocument/2006/relationships/externalLink" Target="externalLinks/externalLink20.xml"/><Relationship Id="rId55" Type="http://schemas.openxmlformats.org/officeDocument/2006/relationships/externalLink" Target="externalLinks/externalLink25.xml"/><Relationship Id="rId63" Type="http://schemas.openxmlformats.org/officeDocument/2006/relationships/externalLink" Target="externalLinks/externalLink33.xml"/><Relationship Id="rId68" Type="http://schemas.openxmlformats.org/officeDocument/2006/relationships/externalLink" Target="externalLinks/externalLink38.xml"/><Relationship Id="rId7" Type="http://schemas.openxmlformats.org/officeDocument/2006/relationships/worksheet" Target="worksheets/sheet7.xml"/><Relationship Id="rId71"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externalLink" Target="externalLinks/externalLink7.xml"/><Relationship Id="rId40" Type="http://schemas.openxmlformats.org/officeDocument/2006/relationships/externalLink" Target="externalLinks/externalLink10.xml"/><Relationship Id="rId45" Type="http://schemas.openxmlformats.org/officeDocument/2006/relationships/externalLink" Target="externalLinks/externalLink15.xml"/><Relationship Id="rId53" Type="http://schemas.openxmlformats.org/officeDocument/2006/relationships/externalLink" Target="externalLinks/externalLink23.xml"/><Relationship Id="rId58" Type="http://schemas.openxmlformats.org/officeDocument/2006/relationships/externalLink" Target="externalLinks/externalLink28.xml"/><Relationship Id="rId66" Type="http://schemas.openxmlformats.org/officeDocument/2006/relationships/externalLink" Target="externalLinks/externalLink3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6.xml"/><Relationship Id="rId49" Type="http://schemas.openxmlformats.org/officeDocument/2006/relationships/externalLink" Target="externalLinks/externalLink19.xml"/><Relationship Id="rId57" Type="http://schemas.openxmlformats.org/officeDocument/2006/relationships/externalLink" Target="externalLinks/externalLink27.xml"/><Relationship Id="rId61" Type="http://schemas.openxmlformats.org/officeDocument/2006/relationships/externalLink" Target="externalLinks/externalLink3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4" Type="http://schemas.openxmlformats.org/officeDocument/2006/relationships/externalLink" Target="externalLinks/externalLink14.xml"/><Relationship Id="rId52" Type="http://schemas.openxmlformats.org/officeDocument/2006/relationships/externalLink" Target="externalLinks/externalLink22.xml"/><Relationship Id="rId60" Type="http://schemas.openxmlformats.org/officeDocument/2006/relationships/externalLink" Target="externalLinks/externalLink30.xml"/><Relationship Id="rId65" Type="http://schemas.openxmlformats.org/officeDocument/2006/relationships/externalLink" Target="externalLinks/externalLink3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5.xml"/><Relationship Id="rId43" Type="http://schemas.openxmlformats.org/officeDocument/2006/relationships/externalLink" Target="externalLinks/externalLink13.xml"/><Relationship Id="rId48" Type="http://schemas.openxmlformats.org/officeDocument/2006/relationships/externalLink" Target="externalLinks/externalLink18.xml"/><Relationship Id="rId56" Type="http://schemas.openxmlformats.org/officeDocument/2006/relationships/externalLink" Target="externalLinks/externalLink26.xml"/><Relationship Id="rId64" Type="http://schemas.openxmlformats.org/officeDocument/2006/relationships/externalLink" Target="externalLinks/externalLink34.xml"/><Relationship Id="rId69" Type="http://schemas.openxmlformats.org/officeDocument/2006/relationships/externalLink" Target="externalLinks/externalLink39.xml"/><Relationship Id="rId8" Type="http://schemas.openxmlformats.org/officeDocument/2006/relationships/worksheet" Target="worksheets/sheet8.xml"/><Relationship Id="rId51" Type="http://schemas.openxmlformats.org/officeDocument/2006/relationships/externalLink" Target="externalLinks/externalLink2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38" Type="http://schemas.openxmlformats.org/officeDocument/2006/relationships/externalLink" Target="externalLinks/externalLink8.xml"/><Relationship Id="rId46" Type="http://schemas.openxmlformats.org/officeDocument/2006/relationships/externalLink" Target="externalLinks/externalLink16.xml"/><Relationship Id="rId59" Type="http://schemas.openxmlformats.org/officeDocument/2006/relationships/externalLink" Target="externalLinks/externalLink29.xml"/><Relationship Id="rId67" Type="http://schemas.openxmlformats.org/officeDocument/2006/relationships/externalLink" Target="externalLinks/externalLink37.xml"/><Relationship Id="rId20" Type="http://schemas.openxmlformats.org/officeDocument/2006/relationships/worksheet" Target="worksheets/sheet20.xml"/><Relationship Id="rId41" Type="http://schemas.openxmlformats.org/officeDocument/2006/relationships/externalLink" Target="externalLinks/externalLink11.xml"/><Relationship Id="rId54" Type="http://schemas.openxmlformats.org/officeDocument/2006/relationships/externalLink" Target="externalLinks/externalLink24.xml"/><Relationship Id="rId62" Type="http://schemas.openxmlformats.org/officeDocument/2006/relationships/externalLink" Target="externalLinks/externalLink32.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2</xdr:col>
      <xdr:colOff>22412</xdr:colOff>
      <xdr:row>114</xdr:row>
      <xdr:rowOff>0</xdr:rowOff>
    </xdr:from>
    <xdr:to>
      <xdr:col>20</xdr:col>
      <xdr:colOff>359288</xdr:colOff>
      <xdr:row>253</xdr:row>
      <xdr:rowOff>127465</xdr:rowOff>
    </xdr:to>
    <xdr:pic>
      <xdr:nvPicPr>
        <xdr:cNvPr id="2" name="그림 1" descr="2020.9월 원가.PNG"/>
        <xdr:cNvPicPr>
          <a:picLocks noChangeAspect="1"/>
        </xdr:cNvPicPr>
      </xdr:nvPicPr>
      <xdr:blipFill>
        <a:blip xmlns:r="http://schemas.openxmlformats.org/officeDocument/2006/relationships" r:embed="rId1" cstate="print"/>
        <a:stretch>
          <a:fillRect/>
        </a:stretch>
      </xdr:blipFill>
      <xdr:spPr>
        <a:xfrm>
          <a:off x="184337" y="25488900"/>
          <a:ext cx="18574870" cy="135005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419100</xdr:colOff>
      <xdr:row>14</xdr:row>
      <xdr:rowOff>85725</xdr:rowOff>
    </xdr:from>
    <xdr:to>
      <xdr:col>13</xdr:col>
      <xdr:colOff>400050</xdr:colOff>
      <xdr:row>30</xdr:row>
      <xdr:rowOff>28575</xdr:rowOff>
    </xdr:to>
    <xdr:pic>
      <xdr:nvPicPr>
        <xdr:cNvPr id="9226" name="Picture 10">
          <a:extLst>
            <a:ext uri="{FF2B5EF4-FFF2-40B4-BE49-F238E27FC236}">
              <a16:creationId xmlns:a16="http://schemas.microsoft.com/office/drawing/2014/main" xmlns="" id="{351D3746-F676-4F53-BE44-968BE405E8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9991725" y="2514600"/>
          <a:ext cx="5286375" cy="272415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542925</xdr:colOff>
      <xdr:row>21</xdr:row>
      <xdr:rowOff>47625</xdr:rowOff>
    </xdr:from>
    <xdr:to>
      <xdr:col>1</xdr:col>
      <xdr:colOff>5467350</xdr:colOff>
      <xdr:row>31</xdr:row>
      <xdr:rowOff>190500</xdr:rowOff>
    </xdr:to>
    <xdr:sp macro="" textlink="">
      <xdr:nvSpPr>
        <xdr:cNvPr id="7175" name="Rectangle 7">
          <a:extLst>
            <a:ext uri="{FF2B5EF4-FFF2-40B4-BE49-F238E27FC236}">
              <a16:creationId xmlns:a16="http://schemas.microsoft.com/office/drawing/2014/main" xmlns="" id="{20C58769-A46E-4C7C-82ED-85782229D23F}"/>
            </a:ext>
          </a:extLst>
        </xdr:cNvPr>
        <xdr:cNvSpPr>
          <a:spLocks noChangeArrowheads="1"/>
        </xdr:cNvSpPr>
      </xdr:nvSpPr>
      <xdr:spPr bwMode="auto">
        <a:xfrm>
          <a:off x="942975" y="5067300"/>
          <a:ext cx="4924425" cy="2524125"/>
        </a:xfrm>
        <a:prstGeom prst="rect">
          <a:avLst/>
        </a:prstGeom>
        <a:solidFill>
          <a:srgbClr val="FFFFFF"/>
        </a:solidFill>
        <a:ln w="9525">
          <a:solidFill>
            <a:srgbClr val="000000"/>
          </a:solidFill>
          <a:miter lim="800000"/>
          <a:headEnd/>
          <a:tailEnd/>
        </a:ln>
      </xdr:spPr>
    </xdr:sp>
    <xdr:clientData/>
  </xdr:twoCellAnchor>
  <xdr:twoCellAnchor editAs="oneCell">
    <xdr:from>
      <xdr:col>1</xdr:col>
      <xdr:colOff>600075</xdr:colOff>
      <xdr:row>21</xdr:row>
      <xdr:rowOff>133350</xdr:rowOff>
    </xdr:from>
    <xdr:to>
      <xdr:col>1</xdr:col>
      <xdr:colOff>2781300</xdr:colOff>
      <xdr:row>31</xdr:row>
      <xdr:rowOff>133350</xdr:rowOff>
    </xdr:to>
    <xdr:pic>
      <xdr:nvPicPr>
        <xdr:cNvPr id="7176" name="Picture 8" descr="행높이팝업">
          <a:extLst>
            <a:ext uri="{FF2B5EF4-FFF2-40B4-BE49-F238E27FC236}">
              <a16:creationId xmlns:a16="http://schemas.microsoft.com/office/drawing/2014/main" xmlns="" id="{E182F931-98AC-4D39-AD6F-5CF1784375F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1000125" y="5153025"/>
          <a:ext cx="2181225" cy="238125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xdr:col>
      <xdr:colOff>3295650</xdr:colOff>
      <xdr:row>24</xdr:row>
      <xdr:rowOff>104775</xdr:rowOff>
    </xdr:from>
    <xdr:to>
      <xdr:col>1</xdr:col>
      <xdr:colOff>4953000</xdr:colOff>
      <xdr:row>28</xdr:row>
      <xdr:rowOff>66675</xdr:rowOff>
    </xdr:to>
    <xdr:pic>
      <xdr:nvPicPr>
        <xdr:cNvPr id="7177" name="Picture 9" descr="행높이">
          <a:extLst>
            <a:ext uri="{FF2B5EF4-FFF2-40B4-BE49-F238E27FC236}">
              <a16:creationId xmlns:a16="http://schemas.microsoft.com/office/drawing/2014/main" xmlns="" id="{EFF472D9-9590-410C-9E4F-78D999E33CF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3695700" y="5838825"/>
          <a:ext cx="1657350" cy="9144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08009\network\DATA\PHUNGTAK\&#44592;&#4459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51060;&#54788;&#54812;\in&amp;out\hb\&#49340;&#49328;1&#51648;&#44396;(&#49892;&#49884;)\&#51452;&#44277;&#49688;&#47049;\&#51068;&#50948;&#45824;&#44032;98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45432;&#53944;&#48513;\&#51089;&#50629;&#49892;\1&#54788;&#51116;&#51089;&#50629;&#46020;&#47732;\&#52380;&#51068;&#44592;&#49696;&#45800;\&#49437;&#44288;&#46041;&#45440;&#51060;&#53552;\98-JOB\KY-ES4\J-TO-MBI.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e08009\network\DATA-98\&#51204;&#51452;&#50948;&#49373;\GOD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E08014\&#48155;&#45716;&#44275;!\WINDOWS\DATA-97\ASAN-971\YONG-RAG\AS-YON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Luxsoul\&#44277;&#50976;&#47928;&#49436;\&#9733;&#49324;&#47924;&#49892;%20&#49436;&#47448;&#54268;\&#48512;&#50633;&#51060;\&#46041;&#45224;&#44428;&#47932;&#47448;&#49468;&#53552;_&#44277;&#49324;&#48708;&#48516;&#49437;&#54364;_12072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45236;%20&#47928;&#49436;/&#44368;&#50977;&#52397;/&#51204;&#45224;&#44368;&#50977;&#52397;&#45225;&#54408;/&#47924;&#50504;&#44368;&#50977;&#52397;/&#45224;&#50501;&#51473;&#54617;&#44368;/&#51088;&#47308;&#51665;(060315)/My%20Documents/&#51068;&#50948;&#45824;&#44032;/&#44148;&#52629;/&#44148;&#52629;IL-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45432;&#53944;&#48513;\&#51089;&#50629;&#49892;\1&#54788;&#51116;&#51089;&#50629;&#46020;&#47732;\&#52380;&#51068;&#44592;&#49696;&#45800;\&#49437;&#44288;&#46041;&#45440;&#51060;&#53552;\98-job-2\HY-JANG\ROOM\ASAN\C1&#52509;&#4429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45432;&#53944;&#48513;\&#51089;&#50629;&#49892;\&#44305;&#54413;\YE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Lks1\d\My%20Documents\&#44228;&#49328;&#49436;\&#49933;&#50857;\&#51221;&#48372;&#49468;&#5344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My%20Documents\1999&#45380;\&#50696;&#49328;-&#45236;&#50669;&#49436;\&#50696;&#49328;&#44288;&#47144;&#49436;&#47448;\99-05-&#49436;&#50872;&#45824;&#45236;&#50669;&#49436;\&#52572;&#51333;&#54028;&#51068;\99-05-10-&#49436;&#50872;&#45824;&#44288;&#47144;(&#45236;&#50669;&#49436;-1&#49688;&#51221;&#51473;).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54620;&#52285;&#50857;\WORK\&#44396;&#44040;&#54620;&#46972;2001.11.02\35bl-&#51453;&#51204;&#54620;&#46972;-&#49457;&#54788;\&#44228;&#49328;&#49436;\&#51221;&#48372;&#49468;&#5344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54620;&#52285;&#50857;\WORK\&#44396;&#44040;&#54620;&#46972;2001.11.02\35bl-&#51453;&#51204;&#54620;&#46972;-&#49457;&#54788;\&#44228;&#49328;&#49436;\MOTEL.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Lks1\d\&#44228;&#49328;&#49436;\&#49933;&#50857;\&#51221;&#48372;&#49468;&#53440;.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Se08009\network\DATA-98\&#51204;&#51452;&#50948;&#49373;\pipe-mid.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My%20Documents\1999&#45380;\&#50696;&#49328;-&#45236;&#50669;&#49436;\&#50696;&#49328;&#44288;&#47144;&#49436;&#47448;\99-04-19-&#49436;&#50872;&#45824;&#44288;&#47144;\99-04-19-&#49436;&#50872;&#45824;&#44288;&#47144;(&#49688;&#51221;&#51473;).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A:\My%20Documents\1999&#45380;\&#50696;&#49328;-&#45236;&#50669;&#49436;\&#50696;&#49328;&#44288;&#47144;&#49436;&#47448;\99-05-&#49436;&#50872;&#45824;&#45236;&#50669;&#49436;\&#52572;&#51333;&#54028;&#51068;\1.&#47609;&#50516;&#44144;&#44288;&#47144;.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45432;&#53944;&#48513;\&#51089;&#50629;&#49892;\1&#54788;&#51116;&#51089;&#50629;&#46020;&#47732;\&#52380;&#51068;&#44592;&#49696;&#45800;\&#49437;&#44288;&#46041;&#45440;&#51060;&#53552;\UNIT-QT.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B:\OSO&#50500;&#49328;.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51221;&#49345;&#44508;\&#50577;&#54217;\ok\&#45824;&#44396;-&#45824;&#46041;\&#44396;&#51312;&#44228;&#49328;&#49436;\&#52572;&#51333;\&#44368;&#45824;\777.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SE08014\&#48155;&#45716;&#44275;!\WINDOWS\GI-LIST.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Lks1\d\My%20Documents\&#44228;&#49328;&#49436;\&#51221;&#48372;&#49468;&#5344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49569;&#54788;&#50857;\&#54532;&#47196;&#51229;&#53944;\hb\&#49340;&#49328;1&#51648;&#44396;(&#49892;&#49884;)\&#51452;&#44277;&#49688;&#47049;\&#51068;&#50948;&#45824;&#44032;9803.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51060;&#53441;&#44260;\C\&#51077;&#52272;&#45236;&#50669;\&#54077;&#49457;&#54616;&#49688;\My%20Documents\&#45236;&#50669;.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51060;&#53441;&#44260;\C\&#51077;&#52272;&#45236;&#50669;\&#49436;&#48512;&#54616;&#49688;&#52376;&#47532;&#51109;\&#51077;&#52272;&#45236;&#50669;&#49436;.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Se08009\network\DATA-98\&#51204;&#51452;&#50948;&#49373;\PIPE-MUL.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A:\windows\&#48148;&#53461;%20&#54868;&#47732;\&#51060;&#49457;&#48120;\&#44204;&#51201;&#49436;&#48169;\&#49457;&#50864;&#48169;\&#49352;%20&#54260;&#45908;\&#52509;&#45236;&#50669;&#49436;&#54632;\&#45224;&#50896;&#44204;&#51201;.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44608;&#51333;&#49437;\04%20&#50896;&#51452;&#55141;&#50629;&#54616;&#49688;&#52376;&#47532;&#51109;\My%20Documents\&#51077;&#52272;&#44204;&#51201;\2000&#45380;\&#49345;&#54616;&#49688;&#46020;\&#54077;&#49457;\&#49444;&#44228;&#49436;(&#44592;&#44228;)\&#46020;&#44553;\&#54077;&#49457;&#45236;&#50669;-&#46020;&#44553;.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Se08009\network\DATA-98\&#51204;&#51452;&#50948;&#49373;\&#45236;&#50669;8.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Ahn\&#44032;&#51256;&#44032;&#49464;&#50836;\&#45347;&#50612;&#51452;&#49464;&#50836;\&#46020;&#48393;(2).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A:\windows\&#48148;&#53461;%20&#54868;&#47732;\&#51060;&#49457;&#48120;\&#44204;&#51201;&#49436;&#48169;\&#49457;&#50864;&#48169;\data\excel\&#45224;&#50896;&#44204;&#51201;.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51060;&#53441;&#44260;\C\&#51077;&#52272;&#45236;&#50669;\&#54077;&#49457;&#54616;&#49688;\EXCEL\YESTER\&#44540;&#44144;&#49436;.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SH\&#44032;&#51256;&#44032;&#49464;&#50836;\OFFICE%20&#50577;&#49885;\N&#36035;&#63963;-&#32887;.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45432;&#53944;&#48513;\&#51089;&#50629;&#49892;\1&#54788;&#51116;&#51089;&#50629;&#46020;&#47732;\&#52380;&#51068;&#44592;&#49696;&#45800;\&#49437;&#44288;&#46041;&#45440;&#51060;&#53552;\MIRAN\OSO&#50500;&#49328;.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45432;&#53944;&#48513;\&#51089;&#50629;&#49892;\1&#54788;&#51116;&#51089;&#50629;&#46020;&#47732;\&#52380;&#51068;&#44592;&#49696;&#45800;\&#49437;&#44288;&#46041;&#45440;&#51060;&#53552;\ROOM\ASAN\C1&#52509;&#44292;.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SE08014\&#48155;&#45716;&#44275;!\DATA\YOUNGANG\CALSHEET\GODO.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44608;&#51652;&#50689;\&#52488;&#46321;&#54617;&#44368;\&#51648;&#50689;&#48277;&#49885;.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Jungil-data\users\2001&#45380;&#44221;&#50896;\7,&#44221;&#50896;(&#44288;&#47532;&#48512;)\WIN95\&#48148;&#53461;%20&#54868;&#47732;\My%20Documents\&#50672;&#49845;.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MK\&#44032;&#51256;&#44032;&#49464;&#50836;\OFFICE%20&#50577;&#49885;\N&#36035;&#63963;-&#32887;.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비교견적 (2)"/>
      <sheetName val="비교견적"/>
      <sheetName val="1단계"/>
      <sheetName val="2단계"/>
      <sheetName val="견적리스트"/>
      <sheetName val="견적가"/>
      <sheetName val="기본"/>
      <sheetName val="금액내역서"/>
      <sheetName val="적격분석"/>
      <sheetName val="자재단가표"/>
      <sheetName val="집계표"/>
      <sheetName val="예정(3)"/>
      <sheetName val="8.PILE  (돌출)"/>
      <sheetName val="설비"/>
      <sheetName val="TYPE1"/>
      <sheetName val="9902"/>
      <sheetName val="일위대가(가설)"/>
      <sheetName val="#REF"/>
      <sheetName val="증감대비"/>
      <sheetName val="법면"/>
      <sheetName val="토공"/>
      <sheetName val="구조물공"/>
      <sheetName val="배수공1"/>
      <sheetName val="포장공"/>
      <sheetName val="부대공"/>
      <sheetName val="중기일위대가"/>
      <sheetName val="기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000000"/>
      <sheetName val="일위대가"/>
      <sheetName val="조명시설"/>
      <sheetName val="대로근거"/>
      <sheetName val="중로근거"/>
    </sheetNames>
    <sheetDataSet>
      <sheetData sheetId="0"/>
      <sheetData sheetId="1"/>
      <sheetData sheetId="2"/>
      <sheetData sheetId="3" refreshError="1"/>
      <sheetData sheetId="4"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정보-총원가(TO)"/>
      <sheetName val="토목-원가 (96.9)"/>
      <sheetName val="토목-원가(97.2) "/>
      <sheetName val="토목-원가(97.8)"/>
      <sheetName val="토목-총괄(공정별)"/>
      <sheetName val="토목-총원가"/>
      <sheetName val="토목-물가"/>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약품공급2"/>
      <sheetName val="1단계"/>
      <sheetName val="GODO"/>
    </sheetNames>
    <sheetDataSet>
      <sheetData sheetId="0"/>
      <sheetData sheetId="1" refreshError="1"/>
      <sheetData sheetId="2"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침사지"/>
      <sheetName val="유입펌프"/>
      <sheetName val="조정조"/>
      <sheetName val="최초침전지"/>
      <sheetName val="포기조"/>
      <sheetName val="송풍기"/>
      <sheetName val="최종침전지"/>
      <sheetName val="UV소독"/>
      <sheetName val="용수공급"/>
      <sheetName val="농축조"/>
      <sheetName val="탈수기"/>
      <sheetName val="탈취설비"/>
      <sheetName val="약품설비"/>
      <sheetName val="약품공급2"/>
      <sheetName val="전기"/>
      <sheetName val="기기리스트"/>
      <sheetName val="경상비"/>
      <sheetName val="#REF"/>
      <sheetName val="일위대가(1)"/>
      <sheetName val="에너지동"/>
      <sheetName val="부안일위"/>
      <sheetName val="집계표"/>
      <sheetName val="정보매체A동"/>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R.C분석"/>
      <sheetName val="직접비"/>
      <sheetName val="원가"/>
      <sheetName val="이래에셋"/>
      <sheetName val="약품설비"/>
    </sheetNames>
    <sheetDataSet>
      <sheetData sheetId="0" refreshError="1"/>
      <sheetData sheetId="1" refreshError="1"/>
      <sheetData sheetId="2" refreshError="1"/>
      <sheetData sheetId="3" refreshError="1"/>
      <sheetData sheetId="4"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일위대가-1"/>
      <sheetName val="중기사용료및운전경비"/>
      <sheetName val="기계경비"/>
    </sheetNames>
    <sheetDataSet>
      <sheetData sheetId="0"/>
      <sheetData sheetId="1"/>
      <sheetData sheetId="2"/>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C1총괄"/>
    </sheetNames>
    <definedNames>
      <definedName name="ÀÎ¼â"/>
      <definedName name="Áö¿ì±â"/>
    </defined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STORAGE"/>
      <sheetName val="Y-WORK"/>
    </sheetNames>
    <sheetDataSet>
      <sheetData sheetId="0"/>
      <sheetData sheetId="1">
        <row r="22">
          <cell r="G22">
            <v>0</v>
          </cell>
          <cell r="H22">
            <v>0</v>
          </cell>
          <cell r="J22">
            <v>139</v>
          </cell>
          <cell r="K22">
            <v>0</v>
          </cell>
          <cell r="L22">
            <v>0</v>
          </cell>
        </row>
        <row r="23">
          <cell r="G23">
            <v>0</v>
          </cell>
          <cell r="H23">
            <v>0</v>
          </cell>
          <cell r="J23">
            <v>167</v>
          </cell>
          <cell r="K23">
            <v>0</v>
          </cell>
          <cell r="L23">
            <v>0</v>
          </cell>
        </row>
        <row r="24">
          <cell r="G24">
            <v>0</v>
          </cell>
          <cell r="H24">
            <v>0</v>
          </cell>
          <cell r="J24">
            <v>220</v>
          </cell>
          <cell r="K24">
            <v>0</v>
          </cell>
          <cell r="L24">
            <v>0</v>
          </cell>
        </row>
        <row r="25">
          <cell r="G25">
            <v>0</v>
          </cell>
          <cell r="H25">
            <v>0</v>
          </cell>
          <cell r="J25">
            <v>299</v>
          </cell>
          <cell r="K25">
            <v>0</v>
          </cell>
          <cell r="L25">
            <v>0</v>
          </cell>
        </row>
        <row r="26">
          <cell r="G26">
            <v>0</v>
          </cell>
          <cell r="H26">
            <v>0</v>
          </cell>
          <cell r="J26">
            <v>457</v>
          </cell>
          <cell r="K26">
            <v>0</v>
          </cell>
          <cell r="L26">
            <v>0</v>
          </cell>
        </row>
        <row r="27">
          <cell r="G27">
            <v>0</v>
          </cell>
          <cell r="H27">
            <v>0</v>
          </cell>
          <cell r="J27">
            <v>789</v>
          </cell>
          <cell r="K27">
            <v>0</v>
          </cell>
          <cell r="L27">
            <v>0</v>
          </cell>
        </row>
        <row r="28">
          <cell r="G28">
            <v>0</v>
          </cell>
          <cell r="H28">
            <v>0</v>
          </cell>
          <cell r="J28">
            <v>1095</v>
          </cell>
          <cell r="K28">
            <v>0</v>
          </cell>
          <cell r="L28">
            <v>0</v>
          </cell>
        </row>
        <row r="29">
          <cell r="G29">
            <v>0</v>
          </cell>
          <cell r="H29">
            <v>0</v>
          </cell>
          <cell r="J29">
            <v>1649</v>
          </cell>
          <cell r="K29">
            <v>0</v>
          </cell>
          <cell r="L29">
            <v>0</v>
          </cell>
        </row>
        <row r="30">
          <cell r="G30">
            <v>0</v>
          </cell>
          <cell r="H30">
            <v>0</v>
          </cell>
          <cell r="J30">
            <v>2214</v>
          </cell>
          <cell r="K30">
            <v>0</v>
          </cell>
          <cell r="L30">
            <v>0</v>
          </cell>
        </row>
        <row r="31">
          <cell r="G31">
            <v>0</v>
          </cell>
          <cell r="H31">
            <v>0</v>
          </cell>
          <cell r="J31">
            <v>2607</v>
          </cell>
          <cell r="K31">
            <v>0</v>
          </cell>
          <cell r="L31">
            <v>0</v>
          </cell>
        </row>
        <row r="32">
          <cell r="G32">
            <v>0</v>
          </cell>
          <cell r="H32">
            <v>0</v>
          </cell>
          <cell r="J32">
            <v>3326</v>
          </cell>
          <cell r="K32">
            <v>0</v>
          </cell>
          <cell r="L32">
            <v>0</v>
          </cell>
        </row>
        <row r="33">
          <cell r="G33">
            <v>0</v>
          </cell>
          <cell r="H33">
            <v>0</v>
          </cell>
          <cell r="J33">
            <v>3884</v>
          </cell>
          <cell r="K33">
            <v>0</v>
          </cell>
          <cell r="L33">
            <v>0</v>
          </cell>
        </row>
        <row r="34">
          <cell r="G34">
            <v>0</v>
          </cell>
          <cell r="H34">
            <v>0</v>
          </cell>
          <cell r="J34">
            <v>6216</v>
          </cell>
          <cell r="K34">
            <v>0</v>
          </cell>
          <cell r="L34">
            <v>0</v>
          </cell>
        </row>
        <row r="35">
          <cell r="G35">
            <v>0</v>
          </cell>
          <cell r="H35">
            <v>0</v>
          </cell>
          <cell r="J35">
            <v>7718</v>
          </cell>
          <cell r="K35">
            <v>0</v>
          </cell>
          <cell r="L35">
            <v>0</v>
          </cell>
        </row>
        <row r="36">
          <cell r="G36">
            <v>0</v>
          </cell>
          <cell r="H36">
            <v>0</v>
          </cell>
          <cell r="J36">
            <v>12470</v>
          </cell>
          <cell r="K36">
            <v>0</v>
          </cell>
          <cell r="L36">
            <v>0</v>
          </cell>
        </row>
        <row r="37">
          <cell r="G37">
            <v>0</v>
          </cell>
          <cell r="H37">
            <v>0</v>
          </cell>
          <cell r="J37">
            <v>593</v>
          </cell>
          <cell r="K37">
            <v>0</v>
          </cell>
          <cell r="L37">
            <v>0</v>
          </cell>
        </row>
        <row r="38">
          <cell r="G38">
            <v>0</v>
          </cell>
          <cell r="H38">
            <v>0</v>
          </cell>
          <cell r="J38">
            <v>990</v>
          </cell>
          <cell r="K38">
            <v>0</v>
          </cell>
          <cell r="L38">
            <v>0</v>
          </cell>
        </row>
        <row r="39">
          <cell r="G39">
            <v>0</v>
          </cell>
          <cell r="H39">
            <v>0</v>
          </cell>
          <cell r="J39">
            <v>1622</v>
          </cell>
          <cell r="K39">
            <v>0</v>
          </cell>
          <cell r="L39">
            <v>0</v>
          </cell>
        </row>
        <row r="40">
          <cell r="G40">
            <v>0</v>
          </cell>
          <cell r="H40">
            <v>0</v>
          </cell>
          <cell r="J40">
            <v>2720</v>
          </cell>
          <cell r="K40">
            <v>0</v>
          </cell>
          <cell r="L40">
            <v>0</v>
          </cell>
        </row>
        <row r="41">
          <cell r="G41">
            <v>0</v>
          </cell>
          <cell r="H41">
            <v>0</v>
          </cell>
          <cell r="J41">
            <v>41</v>
          </cell>
          <cell r="K41">
            <v>0</v>
          </cell>
          <cell r="L41">
            <v>0</v>
          </cell>
        </row>
        <row r="42">
          <cell r="G42">
            <v>0</v>
          </cell>
          <cell r="H42">
            <v>0</v>
          </cell>
          <cell r="J42">
            <v>66</v>
          </cell>
          <cell r="K42">
            <v>0</v>
          </cell>
          <cell r="L42">
            <v>0</v>
          </cell>
        </row>
        <row r="43">
          <cell r="G43">
            <v>0</v>
          </cell>
          <cell r="H43">
            <v>0</v>
          </cell>
          <cell r="J43">
            <v>97</v>
          </cell>
          <cell r="K43">
            <v>0</v>
          </cell>
          <cell r="L43">
            <v>0</v>
          </cell>
        </row>
        <row r="44">
          <cell r="G44">
            <v>0</v>
          </cell>
          <cell r="H44">
            <v>0</v>
          </cell>
          <cell r="J44">
            <v>122</v>
          </cell>
          <cell r="K44">
            <v>0</v>
          </cell>
          <cell r="L44">
            <v>0</v>
          </cell>
        </row>
        <row r="45">
          <cell r="G45">
            <v>0</v>
          </cell>
          <cell r="H45">
            <v>0</v>
          </cell>
          <cell r="J45">
            <v>185</v>
          </cell>
          <cell r="K45">
            <v>0</v>
          </cell>
          <cell r="L45">
            <v>0</v>
          </cell>
        </row>
        <row r="46">
          <cell r="G46">
            <v>0</v>
          </cell>
          <cell r="H46">
            <v>0</v>
          </cell>
          <cell r="J46">
            <v>263</v>
          </cell>
          <cell r="K46">
            <v>0</v>
          </cell>
          <cell r="L46">
            <v>0</v>
          </cell>
        </row>
        <row r="47">
          <cell r="G47">
            <v>0</v>
          </cell>
          <cell r="H47">
            <v>0</v>
          </cell>
          <cell r="J47">
            <v>515</v>
          </cell>
          <cell r="K47">
            <v>0</v>
          </cell>
          <cell r="L47">
            <v>0</v>
          </cell>
        </row>
        <row r="48">
          <cell r="G48">
            <v>0</v>
          </cell>
          <cell r="H48">
            <v>0</v>
          </cell>
          <cell r="J48">
            <v>787</v>
          </cell>
          <cell r="K48">
            <v>0</v>
          </cell>
          <cell r="L48">
            <v>0</v>
          </cell>
        </row>
        <row r="49">
          <cell r="G49">
            <v>0</v>
          </cell>
          <cell r="H49">
            <v>0</v>
          </cell>
          <cell r="J49">
            <v>1252</v>
          </cell>
          <cell r="K49">
            <v>0</v>
          </cell>
          <cell r="L49">
            <v>0</v>
          </cell>
        </row>
        <row r="50">
          <cell r="G50">
            <v>0</v>
          </cell>
          <cell r="H50">
            <v>0</v>
          </cell>
          <cell r="J50">
            <v>57</v>
          </cell>
          <cell r="K50">
            <v>0</v>
          </cell>
          <cell r="L50">
            <v>0</v>
          </cell>
        </row>
        <row r="51">
          <cell r="G51">
            <v>0</v>
          </cell>
          <cell r="H51">
            <v>0</v>
          </cell>
          <cell r="J51">
            <v>42</v>
          </cell>
          <cell r="K51">
            <v>0</v>
          </cell>
          <cell r="L51">
            <v>0</v>
          </cell>
        </row>
        <row r="52">
          <cell r="G52">
            <v>0</v>
          </cell>
          <cell r="H52">
            <v>0</v>
          </cell>
          <cell r="J52">
            <v>69</v>
          </cell>
          <cell r="K52">
            <v>0</v>
          </cell>
          <cell r="L52">
            <v>0</v>
          </cell>
        </row>
        <row r="53">
          <cell r="G53">
            <v>0</v>
          </cell>
          <cell r="H53">
            <v>0</v>
          </cell>
          <cell r="J53">
            <v>102</v>
          </cell>
          <cell r="K53">
            <v>0</v>
          </cell>
          <cell r="L53">
            <v>0</v>
          </cell>
        </row>
        <row r="54">
          <cell r="G54">
            <v>0</v>
          </cell>
          <cell r="H54">
            <v>0</v>
          </cell>
          <cell r="J54">
            <v>131</v>
          </cell>
          <cell r="K54">
            <v>0</v>
          </cell>
          <cell r="L54">
            <v>0</v>
          </cell>
        </row>
        <row r="55">
          <cell r="G55">
            <v>0</v>
          </cell>
          <cell r="H55">
            <v>0</v>
          </cell>
          <cell r="J55">
            <v>866</v>
          </cell>
          <cell r="K55">
            <v>0</v>
          </cell>
          <cell r="L55">
            <v>0</v>
          </cell>
        </row>
        <row r="56">
          <cell r="G56">
            <v>0</v>
          </cell>
          <cell r="H56">
            <v>0</v>
          </cell>
          <cell r="J56">
            <v>1044</v>
          </cell>
          <cell r="K56">
            <v>0</v>
          </cell>
          <cell r="L56">
            <v>0</v>
          </cell>
        </row>
        <row r="57">
          <cell r="G57">
            <v>0</v>
          </cell>
          <cell r="H57">
            <v>0</v>
          </cell>
          <cell r="J57">
            <v>1211</v>
          </cell>
          <cell r="K57">
            <v>0</v>
          </cell>
          <cell r="L57">
            <v>0</v>
          </cell>
        </row>
        <row r="58">
          <cell r="G58">
            <v>0</v>
          </cell>
          <cell r="H58">
            <v>0</v>
          </cell>
          <cell r="J58">
            <v>1402</v>
          </cell>
          <cell r="K58">
            <v>0</v>
          </cell>
          <cell r="L58">
            <v>0</v>
          </cell>
        </row>
        <row r="59">
          <cell r="G59">
            <v>0</v>
          </cell>
          <cell r="H59">
            <v>0</v>
          </cell>
          <cell r="J59">
            <v>1578</v>
          </cell>
          <cell r="K59">
            <v>0</v>
          </cell>
          <cell r="L59">
            <v>0</v>
          </cell>
        </row>
        <row r="60">
          <cell r="G60">
            <v>0</v>
          </cell>
          <cell r="H60">
            <v>0</v>
          </cell>
          <cell r="J60">
            <v>2059</v>
          </cell>
          <cell r="K60">
            <v>0</v>
          </cell>
          <cell r="L60">
            <v>0</v>
          </cell>
        </row>
        <row r="61">
          <cell r="G61">
            <v>0</v>
          </cell>
          <cell r="H61">
            <v>0</v>
          </cell>
          <cell r="J61">
            <v>2296</v>
          </cell>
          <cell r="K61">
            <v>0</v>
          </cell>
          <cell r="L61">
            <v>0</v>
          </cell>
        </row>
        <row r="62">
          <cell r="G62">
            <v>0</v>
          </cell>
          <cell r="H62">
            <v>0</v>
          </cell>
          <cell r="J62">
            <v>2535</v>
          </cell>
          <cell r="K62">
            <v>0</v>
          </cell>
          <cell r="L62">
            <v>0</v>
          </cell>
        </row>
        <row r="63">
          <cell r="G63">
            <v>0</v>
          </cell>
          <cell r="H63">
            <v>0</v>
          </cell>
          <cell r="J63">
            <v>206</v>
          </cell>
          <cell r="K63">
            <v>0</v>
          </cell>
          <cell r="L63">
            <v>0</v>
          </cell>
        </row>
        <row r="64">
          <cell r="G64">
            <v>0</v>
          </cell>
          <cell r="H64">
            <v>0</v>
          </cell>
          <cell r="J64">
            <v>298</v>
          </cell>
          <cell r="K64">
            <v>0</v>
          </cell>
          <cell r="L64">
            <v>0</v>
          </cell>
        </row>
        <row r="65">
          <cell r="G65">
            <v>0</v>
          </cell>
          <cell r="H65">
            <v>0</v>
          </cell>
          <cell r="J65">
            <v>386</v>
          </cell>
          <cell r="K65">
            <v>0</v>
          </cell>
          <cell r="L65">
            <v>0</v>
          </cell>
        </row>
        <row r="66">
          <cell r="G66">
            <v>0</v>
          </cell>
          <cell r="H66">
            <v>0</v>
          </cell>
          <cell r="J66">
            <v>679</v>
          </cell>
          <cell r="K66">
            <v>0</v>
          </cell>
          <cell r="L66">
            <v>0</v>
          </cell>
        </row>
        <row r="67">
          <cell r="G67">
            <v>0</v>
          </cell>
          <cell r="H67">
            <v>0</v>
          </cell>
          <cell r="J67">
            <v>896</v>
          </cell>
          <cell r="K67">
            <v>0</v>
          </cell>
          <cell r="L67">
            <v>0</v>
          </cell>
        </row>
        <row r="68">
          <cell r="G68">
            <v>0</v>
          </cell>
          <cell r="H68">
            <v>0</v>
          </cell>
          <cell r="J68">
            <v>1380</v>
          </cell>
          <cell r="K68">
            <v>0</v>
          </cell>
          <cell r="L68">
            <v>0</v>
          </cell>
        </row>
        <row r="69">
          <cell r="G69">
            <v>0</v>
          </cell>
          <cell r="H69">
            <v>0</v>
          </cell>
          <cell r="J69">
            <v>2161</v>
          </cell>
          <cell r="K69">
            <v>0</v>
          </cell>
          <cell r="L69">
            <v>0</v>
          </cell>
        </row>
        <row r="70">
          <cell r="G70">
            <v>0</v>
          </cell>
          <cell r="H70">
            <v>0</v>
          </cell>
          <cell r="J70">
            <v>3142</v>
          </cell>
          <cell r="K70">
            <v>0</v>
          </cell>
          <cell r="L70">
            <v>0</v>
          </cell>
        </row>
        <row r="71">
          <cell r="G71">
            <v>0</v>
          </cell>
          <cell r="H71">
            <v>0</v>
          </cell>
          <cell r="J71">
            <v>3528</v>
          </cell>
          <cell r="K71">
            <v>0</v>
          </cell>
          <cell r="L71">
            <v>0</v>
          </cell>
        </row>
        <row r="72">
          <cell r="G72">
            <v>0</v>
          </cell>
          <cell r="H72">
            <v>0</v>
          </cell>
          <cell r="J72">
            <v>4602</v>
          </cell>
          <cell r="K72">
            <v>0</v>
          </cell>
          <cell r="L72">
            <v>0</v>
          </cell>
        </row>
        <row r="73">
          <cell r="G73">
            <v>0</v>
          </cell>
          <cell r="H73">
            <v>0</v>
          </cell>
          <cell r="J73">
            <v>5143</v>
          </cell>
          <cell r="K73">
            <v>0</v>
          </cell>
          <cell r="L73">
            <v>0</v>
          </cell>
        </row>
        <row r="74">
          <cell r="G74">
            <v>0</v>
          </cell>
          <cell r="H74">
            <v>0</v>
          </cell>
          <cell r="J74">
            <v>8084</v>
          </cell>
          <cell r="K74">
            <v>0</v>
          </cell>
          <cell r="L74">
            <v>0</v>
          </cell>
        </row>
        <row r="75">
          <cell r="G75">
            <v>0</v>
          </cell>
          <cell r="H75">
            <v>0</v>
          </cell>
          <cell r="J75">
            <v>9381</v>
          </cell>
          <cell r="K75">
            <v>0</v>
          </cell>
          <cell r="L75">
            <v>0</v>
          </cell>
        </row>
        <row r="76">
          <cell r="G76">
            <v>0</v>
          </cell>
          <cell r="H76">
            <v>0</v>
          </cell>
          <cell r="J76">
            <v>11259</v>
          </cell>
          <cell r="K76">
            <v>0</v>
          </cell>
          <cell r="L76">
            <v>0</v>
          </cell>
        </row>
        <row r="77">
          <cell r="G77">
            <v>0</v>
          </cell>
          <cell r="H77">
            <v>0</v>
          </cell>
          <cell r="J77">
            <v>12796</v>
          </cell>
          <cell r="K77">
            <v>0</v>
          </cell>
          <cell r="L77">
            <v>0</v>
          </cell>
        </row>
        <row r="78">
          <cell r="G78">
            <v>0</v>
          </cell>
          <cell r="H78">
            <v>0</v>
          </cell>
          <cell r="J78">
            <v>16018</v>
          </cell>
          <cell r="K78">
            <v>0</v>
          </cell>
          <cell r="L78">
            <v>0</v>
          </cell>
        </row>
        <row r="79">
          <cell r="G79">
            <v>0</v>
          </cell>
          <cell r="H79">
            <v>0</v>
          </cell>
          <cell r="J79">
            <v>402</v>
          </cell>
          <cell r="K79">
            <v>0</v>
          </cell>
          <cell r="L79">
            <v>0</v>
          </cell>
        </row>
        <row r="80">
          <cell r="G80">
            <v>0</v>
          </cell>
          <cell r="H80">
            <v>0</v>
          </cell>
          <cell r="J80">
            <v>513</v>
          </cell>
          <cell r="K80">
            <v>0</v>
          </cell>
          <cell r="L80">
            <v>0</v>
          </cell>
        </row>
        <row r="81">
          <cell r="G81">
            <v>0</v>
          </cell>
          <cell r="H81">
            <v>0</v>
          </cell>
          <cell r="J81">
            <v>645</v>
          </cell>
          <cell r="K81">
            <v>0</v>
          </cell>
          <cell r="L81">
            <v>0</v>
          </cell>
        </row>
        <row r="82">
          <cell r="G82">
            <v>0</v>
          </cell>
          <cell r="H82">
            <v>0</v>
          </cell>
          <cell r="J82">
            <v>864</v>
          </cell>
          <cell r="K82">
            <v>0</v>
          </cell>
          <cell r="L82">
            <v>0</v>
          </cell>
        </row>
        <row r="83">
          <cell r="G83">
            <v>0</v>
          </cell>
          <cell r="H83">
            <v>0</v>
          </cell>
          <cell r="J83">
            <v>1542</v>
          </cell>
          <cell r="K83">
            <v>0</v>
          </cell>
          <cell r="L83">
            <v>0</v>
          </cell>
        </row>
        <row r="84">
          <cell r="G84">
            <v>0</v>
          </cell>
          <cell r="H84">
            <v>0</v>
          </cell>
          <cell r="J84">
            <v>2040</v>
          </cell>
          <cell r="K84">
            <v>0</v>
          </cell>
          <cell r="L84">
            <v>0</v>
          </cell>
        </row>
        <row r="85">
          <cell r="G85">
            <v>0</v>
          </cell>
          <cell r="H85">
            <v>0</v>
          </cell>
          <cell r="J85">
            <v>3142</v>
          </cell>
          <cell r="K85">
            <v>0</v>
          </cell>
          <cell r="L85">
            <v>0</v>
          </cell>
        </row>
        <row r="86">
          <cell r="G86">
            <v>0</v>
          </cell>
          <cell r="H86">
            <v>0</v>
          </cell>
          <cell r="J86">
            <v>5452</v>
          </cell>
          <cell r="K86">
            <v>0</v>
          </cell>
          <cell r="L86">
            <v>0</v>
          </cell>
        </row>
        <row r="87">
          <cell r="G87">
            <v>0</v>
          </cell>
          <cell r="H87">
            <v>0</v>
          </cell>
          <cell r="J87">
            <v>719</v>
          </cell>
          <cell r="K87">
            <v>0</v>
          </cell>
          <cell r="L87">
            <v>0</v>
          </cell>
        </row>
        <row r="88">
          <cell r="G88">
            <v>0</v>
          </cell>
          <cell r="H88">
            <v>0</v>
          </cell>
          <cell r="J88">
            <v>899</v>
          </cell>
          <cell r="K88">
            <v>0</v>
          </cell>
          <cell r="L88">
            <v>0</v>
          </cell>
        </row>
        <row r="89">
          <cell r="G89">
            <v>0</v>
          </cell>
          <cell r="H89">
            <v>0</v>
          </cell>
          <cell r="J89">
            <v>1269</v>
          </cell>
          <cell r="K89">
            <v>0</v>
          </cell>
          <cell r="L89">
            <v>0</v>
          </cell>
        </row>
        <row r="90">
          <cell r="G90">
            <v>0</v>
          </cell>
          <cell r="H90">
            <v>0</v>
          </cell>
          <cell r="J90">
            <v>2054</v>
          </cell>
          <cell r="K90">
            <v>0</v>
          </cell>
          <cell r="L90">
            <v>0</v>
          </cell>
        </row>
        <row r="91">
          <cell r="G91">
            <v>0</v>
          </cell>
          <cell r="H91">
            <v>0</v>
          </cell>
          <cell r="J91">
            <v>2767</v>
          </cell>
          <cell r="K91">
            <v>0</v>
          </cell>
          <cell r="L91">
            <v>0</v>
          </cell>
        </row>
        <row r="92">
          <cell r="G92">
            <v>0</v>
          </cell>
          <cell r="H92">
            <v>0</v>
          </cell>
          <cell r="J92">
            <v>4957</v>
          </cell>
          <cell r="K92">
            <v>0</v>
          </cell>
          <cell r="L92">
            <v>0</v>
          </cell>
        </row>
        <row r="93">
          <cell r="G93">
            <v>0</v>
          </cell>
          <cell r="H93">
            <v>0</v>
          </cell>
          <cell r="J93">
            <v>7489</v>
          </cell>
          <cell r="K93">
            <v>0</v>
          </cell>
          <cell r="L93">
            <v>0</v>
          </cell>
        </row>
        <row r="94">
          <cell r="G94">
            <v>0</v>
          </cell>
          <cell r="H94">
            <v>0</v>
          </cell>
          <cell r="J94">
            <v>786</v>
          </cell>
          <cell r="K94">
            <v>0</v>
          </cell>
          <cell r="L94">
            <v>0</v>
          </cell>
        </row>
        <row r="95">
          <cell r="G95">
            <v>0</v>
          </cell>
          <cell r="H95">
            <v>0</v>
          </cell>
          <cell r="J95">
            <v>1109</v>
          </cell>
          <cell r="K95">
            <v>0</v>
          </cell>
          <cell r="L95">
            <v>0</v>
          </cell>
        </row>
        <row r="96">
          <cell r="G96">
            <v>0</v>
          </cell>
          <cell r="H96">
            <v>0</v>
          </cell>
          <cell r="J96">
            <v>1445</v>
          </cell>
          <cell r="K96">
            <v>0</v>
          </cell>
          <cell r="L96">
            <v>0</v>
          </cell>
        </row>
        <row r="97">
          <cell r="G97">
            <v>0</v>
          </cell>
          <cell r="H97">
            <v>0</v>
          </cell>
          <cell r="J97">
            <v>2603</v>
          </cell>
          <cell r="K97">
            <v>0</v>
          </cell>
          <cell r="L97">
            <v>0</v>
          </cell>
        </row>
        <row r="98">
          <cell r="G98">
            <v>0</v>
          </cell>
          <cell r="H98">
            <v>0</v>
          </cell>
          <cell r="J98">
            <v>3505</v>
          </cell>
          <cell r="K98">
            <v>0</v>
          </cell>
          <cell r="L98">
            <v>0</v>
          </cell>
        </row>
        <row r="99">
          <cell r="G99">
            <v>0</v>
          </cell>
          <cell r="H99">
            <v>0</v>
          </cell>
          <cell r="J99">
            <v>5704</v>
          </cell>
          <cell r="K99">
            <v>0</v>
          </cell>
          <cell r="L99">
            <v>0</v>
          </cell>
        </row>
        <row r="100">
          <cell r="G100">
            <v>0</v>
          </cell>
          <cell r="H100">
            <v>0</v>
          </cell>
          <cell r="J100">
            <v>9586</v>
          </cell>
          <cell r="K100">
            <v>0</v>
          </cell>
          <cell r="L100">
            <v>0</v>
          </cell>
        </row>
        <row r="101">
          <cell r="G101">
            <v>0</v>
          </cell>
          <cell r="H101">
            <v>0</v>
          </cell>
          <cell r="J101">
            <v>402</v>
          </cell>
          <cell r="K101">
            <v>0</v>
          </cell>
          <cell r="L101">
            <v>0</v>
          </cell>
        </row>
        <row r="102">
          <cell r="G102">
            <v>0</v>
          </cell>
          <cell r="H102">
            <v>0</v>
          </cell>
          <cell r="J102">
            <v>6545</v>
          </cell>
          <cell r="K102">
            <v>0</v>
          </cell>
          <cell r="L102">
            <v>0</v>
          </cell>
        </row>
        <row r="103">
          <cell r="G103">
            <v>0</v>
          </cell>
          <cell r="H103">
            <v>0</v>
          </cell>
          <cell r="J103">
            <v>5598</v>
          </cell>
          <cell r="K103">
            <v>0</v>
          </cell>
          <cell r="L103">
            <v>0</v>
          </cell>
        </row>
        <row r="104">
          <cell r="G104">
            <v>0</v>
          </cell>
          <cell r="H104">
            <v>0</v>
          </cell>
          <cell r="J104">
            <v>378</v>
          </cell>
          <cell r="K104">
            <v>0</v>
          </cell>
          <cell r="L104">
            <v>0</v>
          </cell>
        </row>
        <row r="105">
          <cell r="G105">
            <v>0</v>
          </cell>
          <cell r="H105">
            <v>0</v>
          </cell>
          <cell r="J105">
            <v>461</v>
          </cell>
          <cell r="K105">
            <v>0</v>
          </cell>
          <cell r="L105">
            <v>0</v>
          </cell>
        </row>
        <row r="106">
          <cell r="G106">
            <v>0</v>
          </cell>
          <cell r="H106">
            <v>0</v>
          </cell>
          <cell r="J106">
            <v>562</v>
          </cell>
          <cell r="K106">
            <v>0</v>
          </cell>
          <cell r="L106">
            <v>0</v>
          </cell>
        </row>
        <row r="107">
          <cell r="G107">
            <v>0</v>
          </cell>
          <cell r="H107">
            <v>0</v>
          </cell>
          <cell r="J107">
            <v>642</v>
          </cell>
          <cell r="K107">
            <v>0</v>
          </cell>
          <cell r="L107">
            <v>0</v>
          </cell>
        </row>
        <row r="108">
          <cell r="G108">
            <v>0</v>
          </cell>
          <cell r="H108">
            <v>0</v>
          </cell>
          <cell r="J108">
            <v>758</v>
          </cell>
          <cell r="K108">
            <v>0</v>
          </cell>
          <cell r="L108">
            <v>0</v>
          </cell>
        </row>
        <row r="109">
          <cell r="G109">
            <v>0</v>
          </cell>
          <cell r="H109">
            <v>0</v>
          </cell>
          <cell r="J109">
            <v>792</v>
          </cell>
          <cell r="K109">
            <v>0</v>
          </cell>
          <cell r="L109">
            <v>0</v>
          </cell>
        </row>
        <row r="110">
          <cell r="G110">
            <v>0</v>
          </cell>
          <cell r="H110">
            <v>0</v>
          </cell>
          <cell r="J110">
            <v>1010</v>
          </cell>
          <cell r="K110">
            <v>0</v>
          </cell>
          <cell r="L110">
            <v>0</v>
          </cell>
        </row>
        <row r="111">
          <cell r="G111">
            <v>0</v>
          </cell>
          <cell r="H111">
            <v>0</v>
          </cell>
          <cell r="J111">
            <v>1075</v>
          </cell>
          <cell r="K111">
            <v>0</v>
          </cell>
          <cell r="L111">
            <v>0</v>
          </cell>
        </row>
        <row r="112">
          <cell r="G112">
            <v>0</v>
          </cell>
          <cell r="H112">
            <v>0</v>
          </cell>
          <cell r="J112">
            <v>1234</v>
          </cell>
          <cell r="K112">
            <v>0</v>
          </cell>
          <cell r="L112">
            <v>0</v>
          </cell>
        </row>
        <row r="113">
          <cell r="G113">
            <v>0</v>
          </cell>
          <cell r="H113">
            <v>0</v>
          </cell>
          <cell r="J113">
            <v>1368</v>
          </cell>
          <cell r="K113">
            <v>0</v>
          </cell>
          <cell r="L113">
            <v>0</v>
          </cell>
        </row>
        <row r="114">
          <cell r="G114">
            <v>0</v>
          </cell>
          <cell r="H114">
            <v>0</v>
          </cell>
          <cell r="J114">
            <v>1772</v>
          </cell>
          <cell r="K114">
            <v>0</v>
          </cell>
          <cell r="L114">
            <v>0</v>
          </cell>
        </row>
        <row r="115">
          <cell r="G115">
            <v>0</v>
          </cell>
          <cell r="H115">
            <v>0</v>
          </cell>
          <cell r="J115">
            <v>2049</v>
          </cell>
          <cell r="K115">
            <v>0</v>
          </cell>
          <cell r="L115">
            <v>0</v>
          </cell>
        </row>
        <row r="116">
          <cell r="G116">
            <v>0</v>
          </cell>
          <cell r="H116">
            <v>0</v>
          </cell>
          <cell r="J116">
            <v>2533</v>
          </cell>
          <cell r="K116">
            <v>0</v>
          </cell>
          <cell r="L116">
            <v>0</v>
          </cell>
        </row>
        <row r="117">
          <cell r="G117">
            <v>0</v>
          </cell>
          <cell r="H117">
            <v>0</v>
          </cell>
          <cell r="J117">
            <v>2826</v>
          </cell>
          <cell r="K117">
            <v>0</v>
          </cell>
          <cell r="L117">
            <v>0</v>
          </cell>
        </row>
        <row r="118">
          <cell r="G118">
            <v>0</v>
          </cell>
          <cell r="H118">
            <v>0</v>
          </cell>
          <cell r="J118">
            <v>3092</v>
          </cell>
          <cell r="K118">
            <v>0</v>
          </cell>
          <cell r="L118">
            <v>0</v>
          </cell>
        </row>
        <row r="119">
          <cell r="G119">
            <v>0</v>
          </cell>
          <cell r="H119">
            <v>0</v>
          </cell>
          <cell r="J119">
            <v>553</v>
          </cell>
          <cell r="K119">
            <v>0</v>
          </cell>
          <cell r="L119">
            <v>0</v>
          </cell>
        </row>
        <row r="120">
          <cell r="G120">
            <v>0</v>
          </cell>
          <cell r="H120">
            <v>0</v>
          </cell>
          <cell r="J120">
            <v>519</v>
          </cell>
          <cell r="K120">
            <v>0</v>
          </cell>
          <cell r="L120">
            <v>0</v>
          </cell>
        </row>
        <row r="121">
          <cell r="G121">
            <v>0</v>
          </cell>
          <cell r="H121">
            <v>0</v>
          </cell>
          <cell r="J121">
            <v>2614</v>
          </cell>
          <cell r="K121">
            <v>0</v>
          </cell>
          <cell r="L121">
            <v>0</v>
          </cell>
        </row>
        <row r="122">
          <cell r="G122">
            <v>0</v>
          </cell>
          <cell r="H122">
            <v>0</v>
          </cell>
          <cell r="J122">
            <v>578</v>
          </cell>
          <cell r="K122">
            <v>0</v>
          </cell>
          <cell r="L122">
            <v>0</v>
          </cell>
        </row>
        <row r="123">
          <cell r="G123">
            <v>0</v>
          </cell>
          <cell r="H123">
            <v>0</v>
          </cell>
          <cell r="J123">
            <v>1497</v>
          </cell>
          <cell r="K123">
            <v>0</v>
          </cell>
          <cell r="L123">
            <v>0</v>
          </cell>
        </row>
        <row r="124">
          <cell r="G124">
            <v>0</v>
          </cell>
          <cell r="H124">
            <v>0</v>
          </cell>
          <cell r="J124">
            <v>549</v>
          </cell>
          <cell r="K124">
            <v>0</v>
          </cell>
          <cell r="L124">
            <v>0</v>
          </cell>
        </row>
        <row r="125">
          <cell r="G125">
            <v>0</v>
          </cell>
          <cell r="H125">
            <v>0</v>
          </cell>
          <cell r="J125">
            <v>737</v>
          </cell>
          <cell r="K125">
            <v>0</v>
          </cell>
          <cell r="L125">
            <v>0</v>
          </cell>
        </row>
        <row r="126">
          <cell r="G126">
            <v>0</v>
          </cell>
          <cell r="H126">
            <v>0</v>
          </cell>
          <cell r="J126">
            <v>2795</v>
          </cell>
          <cell r="K126">
            <v>0</v>
          </cell>
          <cell r="L126">
            <v>0</v>
          </cell>
        </row>
        <row r="127">
          <cell r="G127">
            <v>0</v>
          </cell>
          <cell r="H127">
            <v>0</v>
          </cell>
          <cell r="J127">
            <v>536</v>
          </cell>
          <cell r="K127">
            <v>0</v>
          </cell>
          <cell r="L127">
            <v>0</v>
          </cell>
        </row>
        <row r="128">
          <cell r="G128">
            <v>0</v>
          </cell>
          <cell r="H128">
            <v>0</v>
          </cell>
          <cell r="J128">
            <v>673</v>
          </cell>
          <cell r="K128">
            <v>0</v>
          </cell>
          <cell r="L128">
            <v>0</v>
          </cell>
        </row>
        <row r="129">
          <cell r="G129">
            <v>0</v>
          </cell>
          <cell r="H129">
            <v>0</v>
          </cell>
          <cell r="J129">
            <v>995</v>
          </cell>
          <cell r="K129">
            <v>0</v>
          </cell>
          <cell r="L129">
            <v>0</v>
          </cell>
        </row>
        <row r="130">
          <cell r="G130">
            <v>0</v>
          </cell>
          <cell r="H130">
            <v>0</v>
          </cell>
          <cell r="J130">
            <v>1352</v>
          </cell>
          <cell r="K130">
            <v>0</v>
          </cell>
          <cell r="L130">
            <v>0</v>
          </cell>
        </row>
        <row r="131">
          <cell r="G131">
            <v>0</v>
          </cell>
          <cell r="H131">
            <v>0</v>
          </cell>
          <cell r="J131">
            <v>1585</v>
          </cell>
          <cell r="K131">
            <v>0</v>
          </cell>
          <cell r="L131">
            <v>0</v>
          </cell>
        </row>
        <row r="132">
          <cell r="G132">
            <v>0</v>
          </cell>
          <cell r="H132">
            <v>0</v>
          </cell>
          <cell r="J132">
            <v>1961</v>
          </cell>
          <cell r="K132">
            <v>0</v>
          </cell>
          <cell r="L132">
            <v>0</v>
          </cell>
        </row>
        <row r="133">
          <cell r="G133">
            <v>0</v>
          </cell>
          <cell r="H133">
            <v>0</v>
          </cell>
          <cell r="J133">
            <v>3431</v>
          </cell>
          <cell r="K133">
            <v>0</v>
          </cell>
          <cell r="L133">
            <v>0</v>
          </cell>
        </row>
        <row r="134">
          <cell r="G134">
            <v>0</v>
          </cell>
          <cell r="H134">
            <v>0</v>
          </cell>
          <cell r="J134">
            <v>365</v>
          </cell>
          <cell r="K134">
            <v>0</v>
          </cell>
          <cell r="L134">
            <v>0</v>
          </cell>
        </row>
        <row r="135">
          <cell r="G135">
            <v>0</v>
          </cell>
          <cell r="H135">
            <v>0</v>
          </cell>
          <cell r="J135">
            <v>659</v>
          </cell>
          <cell r="K135">
            <v>0</v>
          </cell>
          <cell r="L135">
            <v>0</v>
          </cell>
        </row>
        <row r="136">
          <cell r="G136">
            <v>0</v>
          </cell>
          <cell r="H136">
            <v>0</v>
          </cell>
          <cell r="J136">
            <v>665</v>
          </cell>
          <cell r="K136">
            <v>0</v>
          </cell>
          <cell r="L136">
            <v>0</v>
          </cell>
        </row>
        <row r="137">
          <cell r="G137">
            <v>0</v>
          </cell>
          <cell r="H137">
            <v>0</v>
          </cell>
          <cell r="J137">
            <v>852</v>
          </cell>
          <cell r="K137">
            <v>0</v>
          </cell>
          <cell r="L137">
            <v>0</v>
          </cell>
        </row>
        <row r="138">
          <cell r="G138">
            <v>0</v>
          </cell>
          <cell r="H138">
            <v>0</v>
          </cell>
          <cell r="J138">
            <v>1112</v>
          </cell>
          <cell r="K138">
            <v>0</v>
          </cell>
          <cell r="L138">
            <v>0</v>
          </cell>
        </row>
        <row r="139">
          <cell r="G139">
            <v>0</v>
          </cell>
          <cell r="H139">
            <v>0</v>
          </cell>
          <cell r="J139">
            <v>1365</v>
          </cell>
          <cell r="K139">
            <v>0</v>
          </cell>
          <cell r="L139">
            <v>0</v>
          </cell>
        </row>
        <row r="140">
          <cell r="G140">
            <v>0</v>
          </cell>
          <cell r="H140">
            <v>0</v>
          </cell>
          <cell r="J140">
            <v>1582</v>
          </cell>
          <cell r="K140">
            <v>0</v>
          </cell>
          <cell r="L140">
            <v>0</v>
          </cell>
        </row>
        <row r="141">
          <cell r="G141">
            <v>0</v>
          </cell>
          <cell r="H141">
            <v>0</v>
          </cell>
          <cell r="J141">
            <v>2206</v>
          </cell>
          <cell r="K141">
            <v>0</v>
          </cell>
          <cell r="L141">
            <v>0</v>
          </cell>
        </row>
        <row r="142">
          <cell r="G142">
            <v>0</v>
          </cell>
          <cell r="H142">
            <v>0</v>
          </cell>
          <cell r="J142">
            <v>2805</v>
          </cell>
          <cell r="K142">
            <v>0</v>
          </cell>
          <cell r="L142">
            <v>0</v>
          </cell>
        </row>
        <row r="143">
          <cell r="G143">
            <v>0</v>
          </cell>
          <cell r="H143">
            <v>0</v>
          </cell>
          <cell r="J143">
            <v>3151</v>
          </cell>
          <cell r="K143">
            <v>0</v>
          </cell>
          <cell r="L143">
            <v>0</v>
          </cell>
        </row>
        <row r="144">
          <cell r="G144">
            <v>0</v>
          </cell>
          <cell r="H144">
            <v>0</v>
          </cell>
          <cell r="J144">
            <v>5019</v>
          </cell>
          <cell r="K144">
            <v>0</v>
          </cell>
          <cell r="L144">
            <v>0</v>
          </cell>
        </row>
        <row r="145">
          <cell r="G145">
            <v>0</v>
          </cell>
          <cell r="H145">
            <v>0</v>
          </cell>
          <cell r="J145">
            <v>1320</v>
          </cell>
          <cell r="K145">
            <v>0</v>
          </cell>
          <cell r="L145">
            <v>0</v>
          </cell>
        </row>
        <row r="146">
          <cell r="G146">
            <v>0</v>
          </cell>
          <cell r="H146">
            <v>0</v>
          </cell>
          <cell r="J146">
            <v>1730</v>
          </cell>
          <cell r="K146">
            <v>0</v>
          </cell>
          <cell r="L146">
            <v>0</v>
          </cell>
        </row>
        <row r="147">
          <cell r="G147">
            <v>0</v>
          </cell>
          <cell r="H147">
            <v>0</v>
          </cell>
          <cell r="J147">
            <v>2060</v>
          </cell>
          <cell r="K147">
            <v>0</v>
          </cell>
          <cell r="L147">
            <v>0</v>
          </cell>
        </row>
        <row r="148">
          <cell r="G148">
            <v>0</v>
          </cell>
          <cell r="H148">
            <v>0</v>
          </cell>
          <cell r="J148">
            <v>3110</v>
          </cell>
          <cell r="K148">
            <v>0</v>
          </cell>
          <cell r="L148">
            <v>0</v>
          </cell>
        </row>
        <row r="149">
          <cell r="G149">
            <v>0</v>
          </cell>
          <cell r="H149">
            <v>0</v>
          </cell>
          <cell r="J149">
            <v>4950</v>
          </cell>
          <cell r="K149">
            <v>0</v>
          </cell>
          <cell r="L149">
            <v>0</v>
          </cell>
        </row>
        <row r="150">
          <cell r="G150">
            <v>0</v>
          </cell>
          <cell r="H150">
            <v>0</v>
          </cell>
          <cell r="J150">
            <v>7920</v>
          </cell>
          <cell r="K150">
            <v>0</v>
          </cell>
          <cell r="L150">
            <v>0</v>
          </cell>
        </row>
        <row r="151">
          <cell r="G151">
            <v>0</v>
          </cell>
          <cell r="H151">
            <v>0</v>
          </cell>
          <cell r="J151">
            <v>13110</v>
          </cell>
          <cell r="K151">
            <v>0</v>
          </cell>
          <cell r="L151">
            <v>0</v>
          </cell>
        </row>
        <row r="152">
          <cell r="G152">
            <v>0</v>
          </cell>
          <cell r="H152">
            <v>0</v>
          </cell>
          <cell r="J152">
            <v>24210</v>
          </cell>
          <cell r="K152">
            <v>0</v>
          </cell>
          <cell r="L152">
            <v>0</v>
          </cell>
        </row>
        <row r="153">
          <cell r="G153">
            <v>0</v>
          </cell>
          <cell r="H153">
            <v>0</v>
          </cell>
          <cell r="J153">
            <v>3900</v>
          </cell>
          <cell r="K153">
            <v>0</v>
          </cell>
          <cell r="L153">
            <v>0</v>
          </cell>
        </row>
        <row r="154">
          <cell r="G154">
            <v>0</v>
          </cell>
          <cell r="H154">
            <v>0</v>
          </cell>
          <cell r="J154">
            <v>160</v>
          </cell>
          <cell r="K154">
            <v>0</v>
          </cell>
          <cell r="L154">
            <v>0</v>
          </cell>
        </row>
        <row r="155">
          <cell r="G155">
            <v>0</v>
          </cell>
          <cell r="H155">
            <v>0</v>
          </cell>
          <cell r="J155">
            <v>0</v>
          </cell>
          <cell r="K155">
            <v>0</v>
          </cell>
          <cell r="L155">
            <v>0</v>
          </cell>
        </row>
        <row r="156">
          <cell r="G156">
            <v>0</v>
          </cell>
          <cell r="H156">
            <v>0</v>
          </cell>
          <cell r="J156">
            <v>1040</v>
          </cell>
          <cell r="K156">
            <v>0</v>
          </cell>
          <cell r="L156">
            <v>0</v>
          </cell>
        </row>
        <row r="157">
          <cell r="G157">
            <v>0</v>
          </cell>
          <cell r="H157">
            <v>0</v>
          </cell>
          <cell r="J157">
            <v>1955</v>
          </cell>
          <cell r="K157">
            <v>0</v>
          </cell>
          <cell r="L157">
            <v>0</v>
          </cell>
        </row>
        <row r="158">
          <cell r="G158">
            <v>0</v>
          </cell>
          <cell r="H158">
            <v>0</v>
          </cell>
          <cell r="J158">
            <v>2830</v>
          </cell>
          <cell r="K158">
            <v>0</v>
          </cell>
          <cell r="L158">
            <v>0</v>
          </cell>
        </row>
        <row r="159">
          <cell r="G159">
            <v>0</v>
          </cell>
          <cell r="H159">
            <v>0</v>
          </cell>
          <cell r="J159">
            <v>3700</v>
          </cell>
          <cell r="K159">
            <v>0</v>
          </cell>
          <cell r="L159">
            <v>0</v>
          </cell>
        </row>
        <row r="160">
          <cell r="G160">
            <v>0</v>
          </cell>
          <cell r="H160">
            <v>0</v>
          </cell>
          <cell r="J160">
            <v>5245</v>
          </cell>
          <cell r="K160">
            <v>0</v>
          </cell>
          <cell r="L160">
            <v>0</v>
          </cell>
        </row>
        <row r="161">
          <cell r="G161">
            <v>0</v>
          </cell>
          <cell r="H161">
            <v>0</v>
          </cell>
          <cell r="J161">
            <v>6765</v>
          </cell>
          <cell r="K161">
            <v>0</v>
          </cell>
          <cell r="L161">
            <v>0</v>
          </cell>
        </row>
        <row r="162">
          <cell r="G162">
            <v>0</v>
          </cell>
          <cell r="H162">
            <v>0</v>
          </cell>
          <cell r="J162">
            <v>10305</v>
          </cell>
          <cell r="K162">
            <v>0</v>
          </cell>
          <cell r="L162">
            <v>0</v>
          </cell>
        </row>
        <row r="163">
          <cell r="G163">
            <v>0</v>
          </cell>
          <cell r="H163">
            <v>0</v>
          </cell>
          <cell r="J163">
            <v>12200</v>
          </cell>
          <cell r="K163">
            <v>0</v>
          </cell>
          <cell r="L163">
            <v>0</v>
          </cell>
        </row>
        <row r="164">
          <cell r="G164">
            <v>0</v>
          </cell>
          <cell r="H164">
            <v>0</v>
          </cell>
          <cell r="J164">
            <v>140</v>
          </cell>
          <cell r="K164">
            <v>0</v>
          </cell>
          <cell r="L164">
            <v>0</v>
          </cell>
        </row>
        <row r="165">
          <cell r="G165">
            <v>0</v>
          </cell>
          <cell r="H165">
            <v>0</v>
          </cell>
          <cell r="J165">
            <v>193</v>
          </cell>
          <cell r="K165">
            <v>0</v>
          </cell>
          <cell r="L165">
            <v>0</v>
          </cell>
        </row>
        <row r="166">
          <cell r="G166">
            <v>0</v>
          </cell>
          <cell r="H166">
            <v>0</v>
          </cell>
          <cell r="J166">
            <v>296</v>
          </cell>
          <cell r="K166">
            <v>0</v>
          </cell>
          <cell r="L166">
            <v>0</v>
          </cell>
        </row>
        <row r="167">
          <cell r="G167">
            <v>0</v>
          </cell>
          <cell r="H167">
            <v>0</v>
          </cell>
          <cell r="J167">
            <v>429</v>
          </cell>
          <cell r="K167">
            <v>0</v>
          </cell>
          <cell r="L167">
            <v>0</v>
          </cell>
        </row>
        <row r="168">
          <cell r="G168">
            <v>0</v>
          </cell>
          <cell r="H168">
            <v>0</v>
          </cell>
          <cell r="J168">
            <v>565</v>
          </cell>
          <cell r="K168">
            <v>0</v>
          </cell>
          <cell r="L168">
            <v>0</v>
          </cell>
        </row>
        <row r="169">
          <cell r="G169">
            <v>0</v>
          </cell>
          <cell r="H169">
            <v>0</v>
          </cell>
          <cell r="J169">
            <v>800</v>
          </cell>
          <cell r="K169">
            <v>0</v>
          </cell>
          <cell r="L169">
            <v>0</v>
          </cell>
        </row>
        <row r="170">
          <cell r="G170">
            <v>0</v>
          </cell>
          <cell r="H170">
            <v>0</v>
          </cell>
          <cell r="J170">
            <v>1027</v>
          </cell>
          <cell r="K170">
            <v>0</v>
          </cell>
          <cell r="L170">
            <v>0</v>
          </cell>
        </row>
        <row r="171">
          <cell r="G171">
            <v>0</v>
          </cell>
          <cell r="H171">
            <v>0</v>
          </cell>
          <cell r="J171">
            <v>1570</v>
          </cell>
          <cell r="K171">
            <v>0</v>
          </cell>
          <cell r="L171">
            <v>0</v>
          </cell>
        </row>
        <row r="172">
          <cell r="G172">
            <v>0</v>
          </cell>
          <cell r="H172">
            <v>0</v>
          </cell>
          <cell r="J172">
            <v>330</v>
          </cell>
          <cell r="K172">
            <v>0</v>
          </cell>
          <cell r="L172">
            <v>0</v>
          </cell>
        </row>
        <row r="173">
          <cell r="G173">
            <v>0</v>
          </cell>
          <cell r="H173">
            <v>0</v>
          </cell>
          <cell r="J173">
            <v>480</v>
          </cell>
          <cell r="K173">
            <v>0</v>
          </cell>
          <cell r="L173">
            <v>0</v>
          </cell>
        </row>
        <row r="174">
          <cell r="G174">
            <v>0</v>
          </cell>
          <cell r="H174">
            <v>0</v>
          </cell>
          <cell r="J174">
            <v>600</v>
          </cell>
          <cell r="K174">
            <v>0</v>
          </cell>
          <cell r="L174">
            <v>0</v>
          </cell>
        </row>
        <row r="175">
          <cell r="G175">
            <v>0</v>
          </cell>
          <cell r="H175">
            <v>0</v>
          </cell>
          <cell r="J175">
            <v>900</v>
          </cell>
          <cell r="K175">
            <v>0</v>
          </cell>
          <cell r="L175">
            <v>0</v>
          </cell>
        </row>
        <row r="176">
          <cell r="G176">
            <v>0</v>
          </cell>
          <cell r="H176">
            <v>0</v>
          </cell>
          <cell r="J176">
            <v>1300</v>
          </cell>
          <cell r="K176">
            <v>0</v>
          </cell>
          <cell r="L176">
            <v>0</v>
          </cell>
        </row>
        <row r="177">
          <cell r="G177">
            <v>0</v>
          </cell>
          <cell r="H177">
            <v>0</v>
          </cell>
          <cell r="J177">
            <v>1800</v>
          </cell>
          <cell r="K177">
            <v>0</v>
          </cell>
          <cell r="L177">
            <v>0</v>
          </cell>
        </row>
        <row r="178">
          <cell r="G178">
            <v>0</v>
          </cell>
          <cell r="H178">
            <v>0</v>
          </cell>
          <cell r="J178">
            <v>2400</v>
          </cell>
          <cell r="K178">
            <v>0</v>
          </cell>
          <cell r="L178">
            <v>0</v>
          </cell>
        </row>
        <row r="179">
          <cell r="G179">
            <v>0</v>
          </cell>
          <cell r="H179">
            <v>0</v>
          </cell>
          <cell r="J179">
            <v>2900</v>
          </cell>
          <cell r="K179">
            <v>0</v>
          </cell>
          <cell r="L179">
            <v>0</v>
          </cell>
        </row>
        <row r="180">
          <cell r="G180">
            <v>0</v>
          </cell>
          <cell r="H180">
            <v>0</v>
          </cell>
          <cell r="J180">
            <v>35</v>
          </cell>
          <cell r="K180">
            <v>0</v>
          </cell>
          <cell r="L180">
            <v>0</v>
          </cell>
        </row>
        <row r="181">
          <cell r="G181">
            <v>0</v>
          </cell>
          <cell r="H181">
            <v>0</v>
          </cell>
          <cell r="J181">
            <v>71</v>
          </cell>
          <cell r="K181">
            <v>0</v>
          </cell>
          <cell r="L181">
            <v>0</v>
          </cell>
        </row>
        <row r="182">
          <cell r="G182">
            <v>0</v>
          </cell>
          <cell r="H182">
            <v>0</v>
          </cell>
          <cell r="J182">
            <v>102</v>
          </cell>
          <cell r="K182">
            <v>0</v>
          </cell>
          <cell r="L182">
            <v>0</v>
          </cell>
        </row>
        <row r="183">
          <cell r="G183">
            <v>0</v>
          </cell>
          <cell r="H183">
            <v>0</v>
          </cell>
          <cell r="J183">
            <v>120</v>
          </cell>
          <cell r="K183">
            <v>0</v>
          </cell>
          <cell r="L183">
            <v>0</v>
          </cell>
        </row>
        <row r="184">
          <cell r="G184">
            <v>0</v>
          </cell>
          <cell r="H184">
            <v>0</v>
          </cell>
          <cell r="J184">
            <v>265</v>
          </cell>
          <cell r="K184">
            <v>0</v>
          </cell>
          <cell r="L184">
            <v>0</v>
          </cell>
        </row>
        <row r="185">
          <cell r="G185">
            <v>0</v>
          </cell>
          <cell r="H185">
            <v>0</v>
          </cell>
          <cell r="J185">
            <v>360</v>
          </cell>
          <cell r="K185">
            <v>0</v>
          </cell>
          <cell r="L185">
            <v>0</v>
          </cell>
        </row>
        <row r="186">
          <cell r="G186">
            <v>0</v>
          </cell>
          <cell r="H186">
            <v>0</v>
          </cell>
          <cell r="J186">
            <v>408</v>
          </cell>
          <cell r="K186">
            <v>0</v>
          </cell>
          <cell r="L186">
            <v>0</v>
          </cell>
        </row>
        <row r="187">
          <cell r="G187">
            <v>0</v>
          </cell>
          <cell r="H187">
            <v>0</v>
          </cell>
          <cell r="J187">
            <v>540</v>
          </cell>
          <cell r="K187">
            <v>0</v>
          </cell>
          <cell r="L187">
            <v>0</v>
          </cell>
        </row>
        <row r="188">
          <cell r="G188">
            <v>0</v>
          </cell>
          <cell r="H188">
            <v>0</v>
          </cell>
          <cell r="J188">
            <v>960</v>
          </cell>
          <cell r="K188">
            <v>0</v>
          </cell>
          <cell r="L188">
            <v>0</v>
          </cell>
        </row>
        <row r="189">
          <cell r="G189">
            <v>0</v>
          </cell>
          <cell r="H189">
            <v>0</v>
          </cell>
          <cell r="J189">
            <v>960</v>
          </cell>
          <cell r="K189">
            <v>0</v>
          </cell>
          <cell r="L189">
            <v>0</v>
          </cell>
        </row>
        <row r="190">
          <cell r="G190">
            <v>0</v>
          </cell>
          <cell r="H190">
            <v>0</v>
          </cell>
          <cell r="J190">
            <v>1500</v>
          </cell>
          <cell r="K190">
            <v>0</v>
          </cell>
          <cell r="L190">
            <v>0</v>
          </cell>
        </row>
        <row r="191">
          <cell r="G191">
            <v>0</v>
          </cell>
          <cell r="H191">
            <v>0</v>
          </cell>
          <cell r="J191">
            <v>1008</v>
          </cell>
          <cell r="K191">
            <v>0</v>
          </cell>
          <cell r="L191">
            <v>0</v>
          </cell>
        </row>
        <row r="192">
          <cell r="G192">
            <v>0</v>
          </cell>
          <cell r="H192">
            <v>0</v>
          </cell>
          <cell r="J192">
            <v>4580</v>
          </cell>
          <cell r="K192">
            <v>0</v>
          </cell>
          <cell r="L192">
            <v>0</v>
          </cell>
        </row>
        <row r="193">
          <cell r="G193">
            <v>0</v>
          </cell>
          <cell r="H193">
            <v>0</v>
          </cell>
          <cell r="J193">
            <v>1440</v>
          </cell>
          <cell r="K193">
            <v>0</v>
          </cell>
          <cell r="L193">
            <v>0</v>
          </cell>
        </row>
        <row r="194">
          <cell r="G194">
            <v>0</v>
          </cell>
          <cell r="H194">
            <v>0</v>
          </cell>
          <cell r="J194">
            <v>2240</v>
          </cell>
          <cell r="K194">
            <v>0</v>
          </cell>
          <cell r="L194">
            <v>0</v>
          </cell>
        </row>
        <row r="195">
          <cell r="G195">
            <v>0</v>
          </cell>
          <cell r="H195">
            <v>0</v>
          </cell>
          <cell r="J195">
            <v>2640</v>
          </cell>
          <cell r="K195">
            <v>0</v>
          </cell>
          <cell r="L195">
            <v>0</v>
          </cell>
        </row>
        <row r="196">
          <cell r="G196">
            <v>0</v>
          </cell>
          <cell r="H196">
            <v>0</v>
          </cell>
          <cell r="J196">
            <v>4000</v>
          </cell>
          <cell r="K196">
            <v>0</v>
          </cell>
          <cell r="L196">
            <v>0</v>
          </cell>
        </row>
        <row r="197">
          <cell r="G197">
            <v>0</v>
          </cell>
          <cell r="H197">
            <v>0</v>
          </cell>
          <cell r="J197">
            <v>6400</v>
          </cell>
          <cell r="K197">
            <v>0</v>
          </cell>
          <cell r="L197">
            <v>0</v>
          </cell>
        </row>
        <row r="198">
          <cell r="G198">
            <v>0</v>
          </cell>
          <cell r="H198">
            <v>0</v>
          </cell>
          <cell r="J198">
            <v>10400</v>
          </cell>
          <cell r="K198">
            <v>0</v>
          </cell>
          <cell r="L198">
            <v>0</v>
          </cell>
        </row>
        <row r="199">
          <cell r="G199">
            <v>0</v>
          </cell>
          <cell r="H199">
            <v>0</v>
          </cell>
          <cell r="J199">
            <v>18400</v>
          </cell>
          <cell r="K199">
            <v>0</v>
          </cell>
          <cell r="L199">
            <v>0</v>
          </cell>
        </row>
        <row r="200">
          <cell r="G200">
            <v>0</v>
          </cell>
          <cell r="H200">
            <v>0</v>
          </cell>
          <cell r="J200">
            <v>700</v>
          </cell>
          <cell r="K200">
            <v>0</v>
          </cell>
          <cell r="L200">
            <v>0</v>
          </cell>
        </row>
        <row r="201">
          <cell r="G201">
            <v>0</v>
          </cell>
          <cell r="H201">
            <v>0</v>
          </cell>
          <cell r="J201">
            <v>900</v>
          </cell>
          <cell r="K201">
            <v>0</v>
          </cell>
          <cell r="L201">
            <v>0</v>
          </cell>
        </row>
        <row r="202">
          <cell r="G202">
            <v>0</v>
          </cell>
          <cell r="H202">
            <v>0</v>
          </cell>
          <cell r="J202">
            <v>1200</v>
          </cell>
          <cell r="K202">
            <v>0</v>
          </cell>
          <cell r="L202">
            <v>0</v>
          </cell>
        </row>
        <row r="203">
          <cell r="G203">
            <v>0</v>
          </cell>
          <cell r="H203">
            <v>0</v>
          </cell>
          <cell r="J203">
            <v>1700</v>
          </cell>
          <cell r="K203">
            <v>0</v>
          </cell>
          <cell r="L203">
            <v>0</v>
          </cell>
        </row>
        <row r="204">
          <cell r="G204">
            <v>0</v>
          </cell>
          <cell r="H204">
            <v>0</v>
          </cell>
          <cell r="J204">
            <v>3300</v>
          </cell>
          <cell r="K204">
            <v>0</v>
          </cell>
          <cell r="L204">
            <v>0</v>
          </cell>
        </row>
        <row r="205">
          <cell r="G205">
            <v>0</v>
          </cell>
          <cell r="H205">
            <v>0</v>
          </cell>
          <cell r="J205">
            <v>4000</v>
          </cell>
          <cell r="K205">
            <v>0</v>
          </cell>
          <cell r="L205">
            <v>0</v>
          </cell>
        </row>
        <row r="206">
          <cell r="G206">
            <v>0</v>
          </cell>
          <cell r="H206">
            <v>0</v>
          </cell>
          <cell r="J206">
            <v>4000</v>
          </cell>
          <cell r="K206">
            <v>0</v>
          </cell>
          <cell r="L206">
            <v>0</v>
          </cell>
        </row>
        <row r="207">
          <cell r="G207">
            <v>0</v>
          </cell>
          <cell r="H207">
            <v>0</v>
          </cell>
          <cell r="J207">
            <v>540</v>
          </cell>
          <cell r="K207">
            <v>0</v>
          </cell>
          <cell r="L207">
            <v>0</v>
          </cell>
        </row>
        <row r="208">
          <cell r="G208">
            <v>0</v>
          </cell>
          <cell r="H208">
            <v>0</v>
          </cell>
          <cell r="J208">
            <v>630</v>
          </cell>
          <cell r="K208">
            <v>0</v>
          </cell>
          <cell r="L208">
            <v>0</v>
          </cell>
        </row>
        <row r="209">
          <cell r="G209">
            <v>0</v>
          </cell>
          <cell r="H209">
            <v>0</v>
          </cell>
          <cell r="J209">
            <v>506</v>
          </cell>
          <cell r="K209">
            <v>0</v>
          </cell>
          <cell r="L209">
            <v>0</v>
          </cell>
        </row>
        <row r="210">
          <cell r="G210">
            <v>0</v>
          </cell>
          <cell r="H210">
            <v>0</v>
          </cell>
          <cell r="J210">
            <v>610</v>
          </cell>
          <cell r="K210">
            <v>0</v>
          </cell>
          <cell r="L210">
            <v>0</v>
          </cell>
        </row>
        <row r="211">
          <cell r="G211">
            <v>0</v>
          </cell>
          <cell r="H211">
            <v>0</v>
          </cell>
          <cell r="J211">
            <v>1335</v>
          </cell>
          <cell r="K211">
            <v>0</v>
          </cell>
          <cell r="L211">
            <v>0</v>
          </cell>
        </row>
        <row r="212">
          <cell r="G212">
            <v>0</v>
          </cell>
          <cell r="H212">
            <v>0</v>
          </cell>
          <cell r="J212">
            <v>285</v>
          </cell>
          <cell r="K212">
            <v>0</v>
          </cell>
          <cell r="L212">
            <v>0</v>
          </cell>
        </row>
        <row r="213">
          <cell r="G213">
            <v>0</v>
          </cell>
          <cell r="H213">
            <v>0</v>
          </cell>
          <cell r="J213">
            <v>345</v>
          </cell>
          <cell r="K213">
            <v>0</v>
          </cell>
          <cell r="L213">
            <v>0</v>
          </cell>
        </row>
        <row r="214">
          <cell r="G214">
            <v>0</v>
          </cell>
          <cell r="H214">
            <v>0</v>
          </cell>
          <cell r="J214">
            <v>200</v>
          </cell>
          <cell r="K214">
            <v>0</v>
          </cell>
          <cell r="L214">
            <v>0</v>
          </cell>
        </row>
        <row r="215">
          <cell r="G215">
            <v>0</v>
          </cell>
          <cell r="H215">
            <v>0</v>
          </cell>
          <cell r="J215">
            <v>1370</v>
          </cell>
          <cell r="K215">
            <v>0</v>
          </cell>
          <cell r="L215">
            <v>0</v>
          </cell>
        </row>
        <row r="216">
          <cell r="G216">
            <v>0</v>
          </cell>
          <cell r="H216">
            <v>0</v>
          </cell>
          <cell r="J216">
            <v>1540</v>
          </cell>
          <cell r="K216">
            <v>0</v>
          </cell>
          <cell r="L216">
            <v>0</v>
          </cell>
        </row>
        <row r="217">
          <cell r="G217">
            <v>0</v>
          </cell>
          <cell r="H217">
            <v>0</v>
          </cell>
          <cell r="J217">
            <v>1830</v>
          </cell>
          <cell r="K217">
            <v>0</v>
          </cell>
          <cell r="L217">
            <v>0</v>
          </cell>
        </row>
        <row r="218">
          <cell r="G218">
            <v>0</v>
          </cell>
          <cell r="H218">
            <v>0</v>
          </cell>
          <cell r="J218">
            <v>1800</v>
          </cell>
          <cell r="K218">
            <v>0</v>
          </cell>
          <cell r="L218">
            <v>0</v>
          </cell>
        </row>
        <row r="219">
          <cell r="G219">
            <v>0</v>
          </cell>
          <cell r="H219">
            <v>0</v>
          </cell>
          <cell r="J219">
            <v>2350</v>
          </cell>
          <cell r="K219">
            <v>0</v>
          </cell>
          <cell r="L219">
            <v>0</v>
          </cell>
        </row>
        <row r="220">
          <cell r="G220">
            <v>0</v>
          </cell>
          <cell r="H220">
            <v>0</v>
          </cell>
          <cell r="J220">
            <v>4460</v>
          </cell>
          <cell r="K220">
            <v>0</v>
          </cell>
          <cell r="L220">
            <v>0</v>
          </cell>
        </row>
        <row r="221">
          <cell r="G221">
            <v>0</v>
          </cell>
          <cell r="H221">
            <v>0</v>
          </cell>
          <cell r="J221">
            <v>5030</v>
          </cell>
          <cell r="K221">
            <v>0</v>
          </cell>
          <cell r="L221">
            <v>0</v>
          </cell>
        </row>
        <row r="222">
          <cell r="G222">
            <v>0</v>
          </cell>
          <cell r="H222">
            <v>0</v>
          </cell>
          <cell r="J222">
            <v>7430</v>
          </cell>
          <cell r="K222">
            <v>0</v>
          </cell>
          <cell r="L222">
            <v>0</v>
          </cell>
        </row>
        <row r="223">
          <cell r="G223">
            <v>0</v>
          </cell>
          <cell r="H223">
            <v>0</v>
          </cell>
          <cell r="J223">
            <v>7160</v>
          </cell>
          <cell r="K223">
            <v>0</v>
          </cell>
          <cell r="L223">
            <v>0</v>
          </cell>
        </row>
        <row r="224">
          <cell r="G224">
            <v>0</v>
          </cell>
          <cell r="H224">
            <v>0</v>
          </cell>
          <cell r="J224">
            <v>11660</v>
          </cell>
          <cell r="K224">
            <v>0</v>
          </cell>
          <cell r="L224">
            <v>0</v>
          </cell>
        </row>
        <row r="225">
          <cell r="G225">
            <v>0</v>
          </cell>
          <cell r="H225">
            <v>0</v>
          </cell>
          <cell r="J225">
            <v>13830</v>
          </cell>
          <cell r="K225">
            <v>0</v>
          </cell>
          <cell r="L225">
            <v>0</v>
          </cell>
        </row>
        <row r="226">
          <cell r="G226">
            <v>0</v>
          </cell>
          <cell r="H226">
            <v>0</v>
          </cell>
          <cell r="J226">
            <v>33000</v>
          </cell>
          <cell r="K226">
            <v>0</v>
          </cell>
          <cell r="L226">
            <v>0</v>
          </cell>
        </row>
        <row r="227">
          <cell r="G227">
            <v>0</v>
          </cell>
          <cell r="H227">
            <v>0</v>
          </cell>
          <cell r="J227">
            <v>1220</v>
          </cell>
          <cell r="K227">
            <v>0</v>
          </cell>
          <cell r="L227">
            <v>0</v>
          </cell>
        </row>
        <row r="228">
          <cell r="G228">
            <v>0</v>
          </cell>
          <cell r="H228">
            <v>0</v>
          </cell>
          <cell r="J228">
            <v>12830</v>
          </cell>
          <cell r="K228">
            <v>0</v>
          </cell>
          <cell r="L228">
            <v>0</v>
          </cell>
        </row>
        <row r="229">
          <cell r="G229">
            <v>0</v>
          </cell>
          <cell r="H229">
            <v>0</v>
          </cell>
          <cell r="J229">
            <v>8720</v>
          </cell>
          <cell r="K229">
            <v>0</v>
          </cell>
          <cell r="L229">
            <v>0</v>
          </cell>
        </row>
        <row r="230">
          <cell r="G230">
            <v>0</v>
          </cell>
          <cell r="H230">
            <v>0</v>
          </cell>
          <cell r="J230">
            <v>16070</v>
          </cell>
          <cell r="K230">
            <v>0</v>
          </cell>
          <cell r="L230">
            <v>0</v>
          </cell>
        </row>
        <row r="231">
          <cell r="G231">
            <v>0</v>
          </cell>
          <cell r="H231">
            <v>0</v>
          </cell>
          <cell r="J231">
            <v>16070</v>
          </cell>
          <cell r="K231">
            <v>0</v>
          </cell>
          <cell r="L231">
            <v>0</v>
          </cell>
        </row>
        <row r="232">
          <cell r="G232">
            <v>0</v>
          </cell>
          <cell r="H232">
            <v>0</v>
          </cell>
          <cell r="J232">
            <v>17690</v>
          </cell>
          <cell r="K232">
            <v>0</v>
          </cell>
          <cell r="L232">
            <v>0</v>
          </cell>
        </row>
        <row r="233">
          <cell r="G233">
            <v>0</v>
          </cell>
          <cell r="H233">
            <v>0</v>
          </cell>
          <cell r="J233">
            <v>17690</v>
          </cell>
          <cell r="K233">
            <v>0</v>
          </cell>
          <cell r="L233">
            <v>0</v>
          </cell>
        </row>
        <row r="234">
          <cell r="G234">
            <v>0</v>
          </cell>
          <cell r="H234">
            <v>0</v>
          </cell>
          <cell r="J234">
            <v>7620</v>
          </cell>
          <cell r="K234">
            <v>0</v>
          </cell>
          <cell r="L234">
            <v>0</v>
          </cell>
        </row>
        <row r="235">
          <cell r="G235">
            <v>0</v>
          </cell>
          <cell r="H235">
            <v>0</v>
          </cell>
          <cell r="J235">
            <v>7010</v>
          </cell>
          <cell r="K235">
            <v>0</v>
          </cell>
          <cell r="L235">
            <v>0</v>
          </cell>
        </row>
        <row r="236">
          <cell r="G236">
            <v>0</v>
          </cell>
          <cell r="H236">
            <v>0</v>
          </cell>
          <cell r="J236">
            <v>8060</v>
          </cell>
          <cell r="K236">
            <v>0</v>
          </cell>
          <cell r="L236">
            <v>0</v>
          </cell>
        </row>
        <row r="237">
          <cell r="G237">
            <v>0</v>
          </cell>
          <cell r="H237">
            <v>0</v>
          </cell>
          <cell r="J237">
            <v>10070</v>
          </cell>
          <cell r="K237">
            <v>0</v>
          </cell>
          <cell r="L237">
            <v>0</v>
          </cell>
        </row>
        <row r="238">
          <cell r="G238">
            <v>0</v>
          </cell>
          <cell r="H238">
            <v>0</v>
          </cell>
          <cell r="J238">
            <v>11570</v>
          </cell>
          <cell r="K238">
            <v>0</v>
          </cell>
          <cell r="L238">
            <v>0</v>
          </cell>
        </row>
        <row r="239">
          <cell r="G239">
            <v>0</v>
          </cell>
          <cell r="H239">
            <v>0</v>
          </cell>
          <cell r="J239">
            <v>10650</v>
          </cell>
          <cell r="K239">
            <v>0</v>
          </cell>
          <cell r="L239">
            <v>0</v>
          </cell>
        </row>
        <row r="240">
          <cell r="G240">
            <v>0</v>
          </cell>
          <cell r="H240">
            <v>0</v>
          </cell>
          <cell r="J240">
            <v>4000</v>
          </cell>
          <cell r="K240">
            <v>0</v>
          </cell>
          <cell r="L240">
            <v>0</v>
          </cell>
        </row>
        <row r="241">
          <cell r="G241">
            <v>0</v>
          </cell>
          <cell r="H241">
            <v>0</v>
          </cell>
          <cell r="J241">
            <v>17000</v>
          </cell>
          <cell r="K241">
            <v>0</v>
          </cell>
          <cell r="L241">
            <v>0</v>
          </cell>
        </row>
        <row r="242">
          <cell r="G242">
            <v>0</v>
          </cell>
          <cell r="H242">
            <v>0</v>
          </cell>
          <cell r="J242">
            <v>17100</v>
          </cell>
          <cell r="K242">
            <v>0</v>
          </cell>
          <cell r="L242">
            <v>0</v>
          </cell>
        </row>
        <row r="243">
          <cell r="G243">
            <v>0</v>
          </cell>
          <cell r="H243">
            <v>0</v>
          </cell>
          <cell r="J243">
            <v>31050</v>
          </cell>
          <cell r="K243">
            <v>0</v>
          </cell>
          <cell r="L243">
            <v>0</v>
          </cell>
        </row>
        <row r="244">
          <cell r="G244">
            <v>0</v>
          </cell>
          <cell r="H244">
            <v>0</v>
          </cell>
          <cell r="J244">
            <v>25000</v>
          </cell>
          <cell r="K244">
            <v>0</v>
          </cell>
          <cell r="L244">
            <v>0</v>
          </cell>
        </row>
        <row r="245">
          <cell r="G245">
            <v>0</v>
          </cell>
          <cell r="H245">
            <v>0</v>
          </cell>
          <cell r="J245">
            <v>38870</v>
          </cell>
          <cell r="K245">
            <v>0</v>
          </cell>
          <cell r="L245">
            <v>0</v>
          </cell>
        </row>
        <row r="246">
          <cell r="G246">
            <v>0</v>
          </cell>
          <cell r="H246">
            <v>0</v>
          </cell>
          <cell r="J246">
            <v>25530</v>
          </cell>
          <cell r="K246">
            <v>0</v>
          </cell>
          <cell r="L246">
            <v>0</v>
          </cell>
        </row>
        <row r="247">
          <cell r="G247">
            <v>0</v>
          </cell>
          <cell r="H247">
            <v>0</v>
          </cell>
          <cell r="J247">
            <v>20520</v>
          </cell>
          <cell r="K247">
            <v>0</v>
          </cell>
          <cell r="L247">
            <v>0</v>
          </cell>
        </row>
        <row r="248">
          <cell r="G248">
            <v>0</v>
          </cell>
          <cell r="H248">
            <v>0</v>
          </cell>
          <cell r="J248">
            <v>37050</v>
          </cell>
          <cell r="K248">
            <v>0</v>
          </cell>
          <cell r="L248">
            <v>0</v>
          </cell>
        </row>
        <row r="249">
          <cell r="G249">
            <v>0</v>
          </cell>
          <cell r="H249">
            <v>0</v>
          </cell>
          <cell r="J249">
            <v>37050</v>
          </cell>
          <cell r="K249">
            <v>0</v>
          </cell>
          <cell r="L249">
            <v>0</v>
          </cell>
        </row>
        <row r="250">
          <cell r="G250">
            <v>0</v>
          </cell>
          <cell r="H250">
            <v>0</v>
          </cell>
          <cell r="J250">
            <v>42540</v>
          </cell>
          <cell r="K250">
            <v>0</v>
          </cell>
          <cell r="L250">
            <v>0</v>
          </cell>
        </row>
        <row r="251">
          <cell r="G251">
            <v>0</v>
          </cell>
          <cell r="H251">
            <v>0</v>
          </cell>
          <cell r="J251">
            <v>36230</v>
          </cell>
          <cell r="K251">
            <v>0</v>
          </cell>
          <cell r="L251">
            <v>0</v>
          </cell>
        </row>
        <row r="252">
          <cell r="G252">
            <v>0</v>
          </cell>
          <cell r="H252">
            <v>0</v>
          </cell>
          <cell r="J252">
            <v>42970</v>
          </cell>
          <cell r="K252">
            <v>0</v>
          </cell>
          <cell r="L252">
            <v>0</v>
          </cell>
        </row>
        <row r="253">
          <cell r="G253">
            <v>0</v>
          </cell>
          <cell r="H253">
            <v>0</v>
          </cell>
          <cell r="J253">
            <v>48680</v>
          </cell>
          <cell r="K253">
            <v>0</v>
          </cell>
          <cell r="L253">
            <v>0</v>
          </cell>
        </row>
        <row r="254">
          <cell r="G254">
            <v>0</v>
          </cell>
          <cell r="H254">
            <v>0</v>
          </cell>
          <cell r="J254">
            <v>18050</v>
          </cell>
          <cell r="K254">
            <v>0</v>
          </cell>
          <cell r="L254">
            <v>0</v>
          </cell>
        </row>
        <row r="255">
          <cell r="G255">
            <v>0</v>
          </cell>
          <cell r="H255">
            <v>0</v>
          </cell>
          <cell r="J255">
            <v>18180</v>
          </cell>
          <cell r="K255">
            <v>0</v>
          </cell>
          <cell r="L255">
            <v>0</v>
          </cell>
        </row>
        <row r="256">
          <cell r="G256">
            <v>0</v>
          </cell>
          <cell r="H256">
            <v>0</v>
          </cell>
          <cell r="J256">
            <v>31050</v>
          </cell>
          <cell r="K256">
            <v>0</v>
          </cell>
          <cell r="L256">
            <v>0</v>
          </cell>
        </row>
        <row r="257">
          <cell r="G257">
            <v>0</v>
          </cell>
          <cell r="H257">
            <v>0</v>
          </cell>
          <cell r="J257">
            <v>31050</v>
          </cell>
          <cell r="K257">
            <v>0</v>
          </cell>
          <cell r="L257">
            <v>0</v>
          </cell>
        </row>
        <row r="258">
          <cell r="G258">
            <v>0</v>
          </cell>
          <cell r="H258">
            <v>0</v>
          </cell>
          <cell r="J258">
            <v>38870</v>
          </cell>
          <cell r="K258">
            <v>0</v>
          </cell>
          <cell r="L258">
            <v>0</v>
          </cell>
        </row>
        <row r="259">
          <cell r="G259">
            <v>0</v>
          </cell>
          <cell r="H259">
            <v>0</v>
          </cell>
          <cell r="J259">
            <v>25530</v>
          </cell>
          <cell r="K259">
            <v>0</v>
          </cell>
          <cell r="L259">
            <v>0</v>
          </cell>
        </row>
        <row r="260">
          <cell r="G260">
            <v>0</v>
          </cell>
          <cell r="H260">
            <v>0</v>
          </cell>
          <cell r="J260">
            <v>4190</v>
          </cell>
          <cell r="K260">
            <v>0</v>
          </cell>
          <cell r="L260">
            <v>0</v>
          </cell>
        </row>
        <row r="261">
          <cell r="G261">
            <v>0</v>
          </cell>
          <cell r="H261">
            <v>0</v>
          </cell>
          <cell r="J261">
            <v>0</v>
          </cell>
          <cell r="K261">
            <v>0</v>
          </cell>
          <cell r="L261">
            <v>0</v>
          </cell>
        </row>
        <row r="262">
          <cell r="G262">
            <v>0</v>
          </cell>
          <cell r="H262">
            <v>0</v>
          </cell>
          <cell r="J262">
            <v>4910</v>
          </cell>
          <cell r="K262">
            <v>0</v>
          </cell>
          <cell r="L262">
            <v>0</v>
          </cell>
        </row>
        <row r="263">
          <cell r="G263">
            <v>0</v>
          </cell>
          <cell r="H263">
            <v>0</v>
          </cell>
          <cell r="J263">
            <v>0</v>
          </cell>
          <cell r="K263">
            <v>0</v>
          </cell>
          <cell r="L263">
            <v>0</v>
          </cell>
        </row>
        <row r="264">
          <cell r="G264">
            <v>0</v>
          </cell>
          <cell r="H264">
            <v>0</v>
          </cell>
          <cell r="J264">
            <v>700</v>
          </cell>
          <cell r="K264">
            <v>0</v>
          </cell>
          <cell r="L264">
            <v>0</v>
          </cell>
        </row>
        <row r="265">
          <cell r="G265">
            <v>0</v>
          </cell>
          <cell r="H265">
            <v>0</v>
          </cell>
          <cell r="J265">
            <v>1320</v>
          </cell>
          <cell r="K265">
            <v>0</v>
          </cell>
          <cell r="L265">
            <v>0</v>
          </cell>
        </row>
        <row r="266">
          <cell r="G266">
            <v>0</v>
          </cell>
          <cell r="H266">
            <v>0</v>
          </cell>
          <cell r="J266">
            <v>400</v>
          </cell>
          <cell r="K266">
            <v>0</v>
          </cell>
          <cell r="L266">
            <v>0</v>
          </cell>
        </row>
        <row r="267">
          <cell r="G267">
            <v>0</v>
          </cell>
          <cell r="H267">
            <v>0</v>
          </cell>
          <cell r="J267">
            <v>560</v>
          </cell>
          <cell r="K267">
            <v>0</v>
          </cell>
          <cell r="L267">
            <v>0</v>
          </cell>
        </row>
        <row r="268">
          <cell r="G268">
            <v>0</v>
          </cell>
          <cell r="H268">
            <v>0</v>
          </cell>
          <cell r="J268">
            <v>280</v>
          </cell>
          <cell r="K268">
            <v>0</v>
          </cell>
          <cell r="L268">
            <v>0</v>
          </cell>
        </row>
        <row r="269">
          <cell r="G269">
            <v>0</v>
          </cell>
          <cell r="H269">
            <v>0</v>
          </cell>
          <cell r="J269">
            <v>40</v>
          </cell>
          <cell r="K269">
            <v>0</v>
          </cell>
          <cell r="L269">
            <v>0</v>
          </cell>
        </row>
        <row r="270">
          <cell r="G270">
            <v>0</v>
          </cell>
          <cell r="H270">
            <v>0</v>
          </cell>
          <cell r="J270">
            <v>2800</v>
          </cell>
          <cell r="K270">
            <v>0</v>
          </cell>
          <cell r="L270">
            <v>0</v>
          </cell>
        </row>
        <row r="271">
          <cell r="G271">
            <v>0</v>
          </cell>
          <cell r="H271">
            <v>0</v>
          </cell>
          <cell r="J271">
            <v>3500</v>
          </cell>
          <cell r="K271">
            <v>0</v>
          </cell>
          <cell r="L271">
            <v>0</v>
          </cell>
        </row>
        <row r="272">
          <cell r="G272">
            <v>0</v>
          </cell>
          <cell r="H272">
            <v>0</v>
          </cell>
          <cell r="J272">
            <v>150</v>
          </cell>
          <cell r="K272">
            <v>0</v>
          </cell>
          <cell r="L272">
            <v>0</v>
          </cell>
        </row>
        <row r="273">
          <cell r="G273">
            <v>0</v>
          </cell>
          <cell r="H273">
            <v>0</v>
          </cell>
          <cell r="J273">
            <v>0</v>
          </cell>
          <cell r="K273">
            <v>0</v>
          </cell>
          <cell r="L273">
            <v>0</v>
          </cell>
        </row>
        <row r="274">
          <cell r="G274">
            <v>0</v>
          </cell>
          <cell r="H274">
            <v>0</v>
          </cell>
          <cell r="J274">
            <v>0</v>
          </cell>
          <cell r="K274">
            <v>0</v>
          </cell>
          <cell r="L274">
            <v>0</v>
          </cell>
        </row>
        <row r="275">
          <cell r="G275">
            <v>0</v>
          </cell>
          <cell r="H275">
            <v>0</v>
          </cell>
          <cell r="J275">
            <v>0</v>
          </cell>
          <cell r="K275">
            <v>0</v>
          </cell>
          <cell r="L275">
            <v>0</v>
          </cell>
        </row>
        <row r="276">
          <cell r="G276">
            <v>0</v>
          </cell>
          <cell r="H276">
            <v>0</v>
          </cell>
          <cell r="J276">
            <v>0</v>
          </cell>
          <cell r="K276">
            <v>0</v>
          </cell>
          <cell r="L276">
            <v>0</v>
          </cell>
        </row>
        <row r="277">
          <cell r="G277">
            <v>0</v>
          </cell>
          <cell r="H277">
            <v>0</v>
          </cell>
          <cell r="J277">
            <v>0</v>
          </cell>
          <cell r="K277">
            <v>0</v>
          </cell>
          <cell r="L277">
            <v>0</v>
          </cell>
        </row>
        <row r="278">
          <cell r="G278">
            <v>0</v>
          </cell>
          <cell r="H278">
            <v>0</v>
          </cell>
          <cell r="J278">
            <v>66500</v>
          </cell>
          <cell r="K278">
            <v>0</v>
          </cell>
          <cell r="L278">
            <v>0</v>
          </cell>
        </row>
        <row r="279">
          <cell r="G279">
            <v>0</v>
          </cell>
          <cell r="H279">
            <v>0</v>
          </cell>
          <cell r="J279">
            <v>2200</v>
          </cell>
          <cell r="K279">
            <v>0</v>
          </cell>
          <cell r="L279">
            <v>0</v>
          </cell>
        </row>
        <row r="280">
          <cell r="G280">
            <v>0</v>
          </cell>
          <cell r="H280">
            <v>0</v>
          </cell>
          <cell r="J280">
            <v>3700</v>
          </cell>
          <cell r="K280">
            <v>0</v>
          </cell>
          <cell r="L280">
            <v>0</v>
          </cell>
        </row>
        <row r="281">
          <cell r="G281">
            <v>0</v>
          </cell>
          <cell r="H281">
            <v>0</v>
          </cell>
          <cell r="J281">
            <v>5300</v>
          </cell>
          <cell r="K281">
            <v>0</v>
          </cell>
          <cell r="L281">
            <v>0</v>
          </cell>
        </row>
        <row r="282">
          <cell r="G282">
            <v>0</v>
          </cell>
          <cell r="H282">
            <v>0</v>
          </cell>
          <cell r="J282">
            <v>500</v>
          </cell>
          <cell r="K282">
            <v>0</v>
          </cell>
          <cell r="L282">
            <v>0</v>
          </cell>
        </row>
        <row r="283">
          <cell r="G283">
            <v>0</v>
          </cell>
          <cell r="H283">
            <v>0</v>
          </cell>
          <cell r="J283">
            <v>600</v>
          </cell>
          <cell r="K283">
            <v>0</v>
          </cell>
          <cell r="L283">
            <v>0</v>
          </cell>
        </row>
        <row r="284">
          <cell r="G284">
            <v>0</v>
          </cell>
          <cell r="H284">
            <v>0</v>
          </cell>
          <cell r="J284">
            <v>11000</v>
          </cell>
          <cell r="K284">
            <v>0</v>
          </cell>
          <cell r="L284">
            <v>0</v>
          </cell>
        </row>
        <row r="285">
          <cell r="G285">
            <v>0</v>
          </cell>
          <cell r="H285">
            <v>0</v>
          </cell>
          <cell r="J285">
            <v>28500</v>
          </cell>
          <cell r="K285">
            <v>0</v>
          </cell>
          <cell r="L285">
            <v>0</v>
          </cell>
        </row>
        <row r="286">
          <cell r="G286">
            <v>0</v>
          </cell>
          <cell r="H286">
            <v>0</v>
          </cell>
          <cell r="J286">
            <v>33000</v>
          </cell>
          <cell r="K286">
            <v>0</v>
          </cell>
          <cell r="L286">
            <v>0</v>
          </cell>
        </row>
        <row r="287">
          <cell r="G287">
            <v>0</v>
          </cell>
          <cell r="H287">
            <v>0</v>
          </cell>
          <cell r="J287">
            <v>52000</v>
          </cell>
          <cell r="K287">
            <v>0</v>
          </cell>
          <cell r="L287">
            <v>0</v>
          </cell>
        </row>
        <row r="288">
          <cell r="G288">
            <v>0</v>
          </cell>
          <cell r="H288">
            <v>0</v>
          </cell>
          <cell r="J288">
            <v>61000</v>
          </cell>
          <cell r="K288">
            <v>0</v>
          </cell>
          <cell r="L288">
            <v>0</v>
          </cell>
        </row>
        <row r="289">
          <cell r="G289">
            <v>0</v>
          </cell>
          <cell r="H289">
            <v>0</v>
          </cell>
          <cell r="J289">
            <v>68000</v>
          </cell>
          <cell r="K289">
            <v>0</v>
          </cell>
          <cell r="L289">
            <v>0</v>
          </cell>
        </row>
        <row r="290">
          <cell r="G290">
            <v>0</v>
          </cell>
          <cell r="H290">
            <v>0</v>
          </cell>
          <cell r="J290">
            <v>987</v>
          </cell>
          <cell r="K290">
            <v>0</v>
          </cell>
          <cell r="L290">
            <v>0</v>
          </cell>
        </row>
        <row r="291">
          <cell r="G291">
            <v>0</v>
          </cell>
          <cell r="H291">
            <v>0</v>
          </cell>
          <cell r="J291">
            <v>1616</v>
          </cell>
          <cell r="K291">
            <v>0</v>
          </cell>
          <cell r="L291">
            <v>0</v>
          </cell>
        </row>
        <row r="292">
          <cell r="G292">
            <v>0</v>
          </cell>
          <cell r="H292">
            <v>0</v>
          </cell>
          <cell r="J292">
            <v>2245</v>
          </cell>
          <cell r="K292">
            <v>0</v>
          </cell>
          <cell r="L292">
            <v>0</v>
          </cell>
        </row>
        <row r="293">
          <cell r="G293">
            <v>0</v>
          </cell>
          <cell r="H293">
            <v>0</v>
          </cell>
          <cell r="J293">
            <v>1213</v>
          </cell>
          <cell r="K293">
            <v>0</v>
          </cell>
          <cell r="L293">
            <v>0</v>
          </cell>
        </row>
        <row r="294">
          <cell r="G294">
            <v>0</v>
          </cell>
          <cell r="H294">
            <v>0</v>
          </cell>
          <cell r="J294">
            <v>1600</v>
          </cell>
          <cell r="K294">
            <v>0</v>
          </cell>
          <cell r="L294">
            <v>0</v>
          </cell>
        </row>
        <row r="295">
          <cell r="G295">
            <v>0</v>
          </cell>
          <cell r="H295">
            <v>0</v>
          </cell>
          <cell r="J295">
            <v>1000</v>
          </cell>
          <cell r="K295">
            <v>0</v>
          </cell>
          <cell r="L295">
            <v>0</v>
          </cell>
        </row>
        <row r="296">
          <cell r="G296">
            <v>0</v>
          </cell>
          <cell r="H296">
            <v>0</v>
          </cell>
          <cell r="J296">
            <v>1258</v>
          </cell>
          <cell r="K296">
            <v>0</v>
          </cell>
          <cell r="L296">
            <v>0</v>
          </cell>
        </row>
        <row r="297">
          <cell r="G297">
            <v>0</v>
          </cell>
          <cell r="H297">
            <v>0</v>
          </cell>
          <cell r="J297">
            <v>834</v>
          </cell>
          <cell r="K297">
            <v>0</v>
          </cell>
          <cell r="L297">
            <v>0</v>
          </cell>
        </row>
        <row r="298">
          <cell r="G298">
            <v>0</v>
          </cell>
          <cell r="H298">
            <v>0</v>
          </cell>
          <cell r="J298">
            <v>1166</v>
          </cell>
          <cell r="K298">
            <v>0</v>
          </cell>
          <cell r="L298">
            <v>0</v>
          </cell>
        </row>
        <row r="299">
          <cell r="G299">
            <v>0</v>
          </cell>
          <cell r="H299">
            <v>0</v>
          </cell>
          <cell r="J299">
            <v>2500</v>
          </cell>
          <cell r="K299">
            <v>0</v>
          </cell>
          <cell r="L299">
            <v>0</v>
          </cell>
        </row>
        <row r="300">
          <cell r="G300">
            <v>0</v>
          </cell>
          <cell r="H300">
            <v>0</v>
          </cell>
          <cell r="J300">
            <v>2500</v>
          </cell>
          <cell r="K300">
            <v>0</v>
          </cell>
          <cell r="L300">
            <v>0</v>
          </cell>
        </row>
        <row r="301">
          <cell r="G301">
            <v>0</v>
          </cell>
          <cell r="H301">
            <v>0</v>
          </cell>
          <cell r="J301">
            <v>879</v>
          </cell>
          <cell r="K301">
            <v>0</v>
          </cell>
          <cell r="L301">
            <v>0</v>
          </cell>
        </row>
        <row r="302">
          <cell r="G302">
            <v>0</v>
          </cell>
          <cell r="H302">
            <v>0</v>
          </cell>
          <cell r="J302">
            <v>1700</v>
          </cell>
          <cell r="K302">
            <v>0</v>
          </cell>
          <cell r="L302">
            <v>0</v>
          </cell>
        </row>
        <row r="303">
          <cell r="G303">
            <v>0</v>
          </cell>
          <cell r="H303">
            <v>0</v>
          </cell>
          <cell r="J303">
            <v>820</v>
          </cell>
          <cell r="K303">
            <v>0</v>
          </cell>
          <cell r="L303">
            <v>0</v>
          </cell>
        </row>
        <row r="304">
          <cell r="G304">
            <v>0</v>
          </cell>
          <cell r="H304">
            <v>0</v>
          </cell>
          <cell r="J304">
            <v>0</v>
          </cell>
          <cell r="K304">
            <v>0</v>
          </cell>
          <cell r="L304">
            <v>0</v>
          </cell>
        </row>
        <row r="305">
          <cell r="G305">
            <v>0</v>
          </cell>
          <cell r="H305">
            <v>0</v>
          </cell>
          <cell r="J305">
            <v>0</v>
          </cell>
          <cell r="K305">
            <v>0</v>
          </cell>
          <cell r="L305">
            <v>0</v>
          </cell>
        </row>
        <row r="306">
          <cell r="G306">
            <v>0</v>
          </cell>
          <cell r="H306">
            <v>0</v>
          </cell>
          <cell r="J306">
            <v>31000</v>
          </cell>
          <cell r="K306">
            <v>0</v>
          </cell>
          <cell r="L306">
            <v>0</v>
          </cell>
        </row>
        <row r="307">
          <cell r="G307">
            <v>0</v>
          </cell>
          <cell r="H307">
            <v>0</v>
          </cell>
          <cell r="J307">
            <v>27000</v>
          </cell>
          <cell r="K307">
            <v>0</v>
          </cell>
          <cell r="L307">
            <v>0</v>
          </cell>
        </row>
        <row r="308">
          <cell r="G308">
            <v>0</v>
          </cell>
          <cell r="H308">
            <v>0</v>
          </cell>
          <cell r="J308">
            <v>36000</v>
          </cell>
          <cell r="K308">
            <v>0</v>
          </cell>
          <cell r="L308">
            <v>0</v>
          </cell>
        </row>
        <row r="309">
          <cell r="G309">
            <v>0</v>
          </cell>
          <cell r="H309">
            <v>0</v>
          </cell>
          <cell r="J309">
            <v>28500</v>
          </cell>
          <cell r="K309">
            <v>0</v>
          </cell>
          <cell r="L309">
            <v>0</v>
          </cell>
        </row>
        <row r="310">
          <cell r="G310">
            <v>0</v>
          </cell>
          <cell r="H310">
            <v>0</v>
          </cell>
          <cell r="J310">
            <v>36000</v>
          </cell>
          <cell r="K310">
            <v>0</v>
          </cell>
          <cell r="L310">
            <v>0</v>
          </cell>
        </row>
        <row r="311">
          <cell r="G311">
            <v>0</v>
          </cell>
          <cell r="H311">
            <v>0</v>
          </cell>
          <cell r="J311">
            <v>33000</v>
          </cell>
          <cell r="K311">
            <v>0</v>
          </cell>
          <cell r="L311">
            <v>0</v>
          </cell>
        </row>
        <row r="312">
          <cell r="G312">
            <v>0</v>
          </cell>
          <cell r="H312">
            <v>0</v>
          </cell>
          <cell r="J312">
            <v>29000</v>
          </cell>
          <cell r="K312">
            <v>0</v>
          </cell>
          <cell r="L312">
            <v>0</v>
          </cell>
        </row>
        <row r="313">
          <cell r="G313">
            <v>0</v>
          </cell>
          <cell r="H313">
            <v>0</v>
          </cell>
          <cell r="J313">
            <v>34000</v>
          </cell>
          <cell r="K313">
            <v>0</v>
          </cell>
          <cell r="L313">
            <v>0</v>
          </cell>
        </row>
        <row r="314">
          <cell r="G314">
            <v>0</v>
          </cell>
          <cell r="H314">
            <v>0</v>
          </cell>
          <cell r="J314">
            <v>30000</v>
          </cell>
          <cell r="K314">
            <v>0</v>
          </cell>
          <cell r="L314">
            <v>0</v>
          </cell>
        </row>
        <row r="315">
          <cell r="G315">
            <v>0</v>
          </cell>
          <cell r="H315">
            <v>0</v>
          </cell>
          <cell r="J315">
            <v>6500</v>
          </cell>
          <cell r="K315">
            <v>0</v>
          </cell>
          <cell r="L315">
            <v>0</v>
          </cell>
        </row>
        <row r="316">
          <cell r="G316">
            <v>0</v>
          </cell>
          <cell r="H316">
            <v>0</v>
          </cell>
          <cell r="J316">
            <v>18000</v>
          </cell>
          <cell r="K316">
            <v>0</v>
          </cell>
          <cell r="L316">
            <v>0</v>
          </cell>
        </row>
        <row r="317">
          <cell r="G317">
            <v>0</v>
          </cell>
          <cell r="H317">
            <v>0</v>
          </cell>
          <cell r="J317">
            <v>19000</v>
          </cell>
          <cell r="K317">
            <v>0</v>
          </cell>
          <cell r="L317">
            <v>0</v>
          </cell>
        </row>
        <row r="318">
          <cell r="G318">
            <v>0</v>
          </cell>
          <cell r="H318">
            <v>0</v>
          </cell>
          <cell r="J318">
            <v>19000</v>
          </cell>
          <cell r="K318">
            <v>0</v>
          </cell>
          <cell r="L318">
            <v>0</v>
          </cell>
        </row>
        <row r="319">
          <cell r="G319">
            <v>0</v>
          </cell>
          <cell r="H319">
            <v>0</v>
          </cell>
          <cell r="J319">
            <v>4500</v>
          </cell>
          <cell r="K319">
            <v>0</v>
          </cell>
          <cell r="L319">
            <v>0</v>
          </cell>
        </row>
        <row r="320">
          <cell r="G320">
            <v>0</v>
          </cell>
          <cell r="H320">
            <v>0</v>
          </cell>
          <cell r="J320">
            <v>4500</v>
          </cell>
          <cell r="K320">
            <v>0</v>
          </cell>
          <cell r="L320">
            <v>0</v>
          </cell>
        </row>
        <row r="321">
          <cell r="G321">
            <v>0</v>
          </cell>
          <cell r="H321">
            <v>0</v>
          </cell>
          <cell r="J321">
            <v>11000</v>
          </cell>
          <cell r="K321">
            <v>0</v>
          </cell>
          <cell r="L321">
            <v>0</v>
          </cell>
        </row>
        <row r="322">
          <cell r="G322">
            <v>0</v>
          </cell>
          <cell r="H322">
            <v>0</v>
          </cell>
          <cell r="J322">
            <v>11000</v>
          </cell>
          <cell r="K322">
            <v>0</v>
          </cell>
          <cell r="L322">
            <v>0</v>
          </cell>
        </row>
        <row r="323">
          <cell r="G323">
            <v>0</v>
          </cell>
          <cell r="H323">
            <v>0</v>
          </cell>
          <cell r="J323">
            <v>63000</v>
          </cell>
          <cell r="K323">
            <v>0</v>
          </cell>
          <cell r="L323">
            <v>0</v>
          </cell>
        </row>
        <row r="324">
          <cell r="G324">
            <v>0</v>
          </cell>
          <cell r="H324">
            <v>0</v>
          </cell>
          <cell r="J324">
            <v>15000</v>
          </cell>
          <cell r="K324">
            <v>0</v>
          </cell>
          <cell r="L324">
            <v>0</v>
          </cell>
        </row>
        <row r="325">
          <cell r="G325">
            <v>0</v>
          </cell>
          <cell r="H325">
            <v>0</v>
          </cell>
          <cell r="J325">
            <v>45000</v>
          </cell>
          <cell r="K325">
            <v>0</v>
          </cell>
          <cell r="L325">
            <v>0</v>
          </cell>
        </row>
        <row r="326">
          <cell r="G326">
            <v>0</v>
          </cell>
          <cell r="H326">
            <v>0</v>
          </cell>
          <cell r="J326">
            <v>0</v>
          </cell>
          <cell r="K326">
            <v>0</v>
          </cell>
          <cell r="L326">
            <v>0</v>
          </cell>
        </row>
        <row r="327">
          <cell r="G327">
            <v>0</v>
          </cell>
          <cell r="H327">
            <v>0</v>
          </cell>
          <cell r="I327">
            <v>0</v>
          </cell>
          <cell r="J327">
            <v>0</v>
          </cell>
          <cell r="K327">
            <v>0</v>
          </cell>
          <cell r="L327">
            <v>0</v>
          </cell>
          <cell r="M327">
            <v>0</v>
          </cell>
        </row>
        <row r="328">
          <cell r="G328">
            <v>0</v>
          </cell>
          <cell r="H328">
            <v>0</v>
          </cell>
          <cell r="I328">
            <v>0</v>
          </cell>
          <cell r="J328">
            <v>0</v>
          </cell>
          <cell r="K328">
            <v>0</v>
          </cell>
          <cell r="L328">
            <v>0</v>
          </cell>
          <cell r="M328">
            <v>0</v>
          </cell>
        </row>
        <row r="329">
          <cell r="G329">
            <v>0</v>
          </cell>
          <cell r="H329">
            <v>0</v>
          </cell>
          <cell r="I329">
            <v>0</v>
          </cell>
          <cell r="J329">
            <v>0</v>
          </cell>
          <cell r="K329">
            <v>0</v>
          </cell>
          <cell r="L329">
            <v>0</v>
          </cell>
          <cell r="M329">
            <v>0</v>
          </cell>
        </row>
        <row r="330">
          <cell r="G330">
            <v>0</v>
          </cell>
          <cell r="H330">
            <v>0</v>
          </cell>
          <cell r="I330">
            <v>0</v>
          </cell>
          <cell r="J330">
            <v>0</v>
          </cell>
          <cell r="K330">
            <v>0</v>
          </cell>
          <cell r="L330">
            <v>0</v>
          </cell>
          <cell r="M330">
            <v>0</v>
          </cell>
        </row>
        <row r="331">
          <cell r="G331">
            <v>0</v>
          </cell>
          <cell r="H331">
            <v>0</v>
          </cell>
          <cell r="I331">
            <v>0</v>
          </cell>
          <cell r="J331">
            <v>4200</v>
          </cell>
          <cell r="K331">
            <v>0</v>
          </cell>
          <cell r="L331">
            <v>0</v>
          </cell>
          <cell r="M331">
            <v>0</v>
          </cell>
        </row>
        <row r="332">
          <cell r="G332">
            <v>0</v>
          </cell>
          <cell r="H332">
            <v>0</v>
          </cell>
          <cell r="I332">
            <v>0</v>
          </cell>
          <cell r="J332">
            <v>2000</v>
          </cell>
          <cell r="K332">
            <v>0</v>
          </cell>
          <cell r="L332">
            <v>0</v>
          </cell>
          <cell r="M332">
            <v>0</v>
          </cell>
        </row>
        <row r="333">
          <cell r="G333">
            <v>0</v>
          </cell>
          <cell r="H333">
            <v>0</v>
          </cell>
          <cell r="I333">
            <v>0</v>
          </cell>
          <cell r="J333">
            <v>14000</v>
          </cell>
          <cell r="K333">
            <v>0</v>
          </cell>
          <cell r="L333">
            <v>0</v>
          </cell>
          <cell r="M333">
            <v>0</v>
          </cell>
        </row>
        <row r="334">
          <cell r="G334">
            <v>0</v>
          </cell>
          <cell r="H334">
            <v>0</v>
          </cell>
          <cell r="I334">
            <v>0</v>
          </cell>
          <cell r="J334">
            <v>11000</v>
          </cell>
          <cell r="K334">
            <v>0</v>
          </cell>
          <cell r="L334">
            <v>0</v>
          </cell>
          <cell r="M334">
            <v>0</v>
          </cell>
        </row>
        <row r="335">
          <cell r="G335">
            <v>0</v>
          </cell>
          <cell r="H335">
            <v>0</v>
          </cell>
          <cell r="I335">
            <v>0</v>
          </cell>
          <cell r="J335">
            <v>30000</v>
          </cell>
          <cell r="K335">
            <v>0</v>
          </cell>
          <cell r="L335">
            <v>0</v>
          </cell>
          <cell r="M335">
            <v>0</v>
          </cell>
        </row>
        <row r="336">
          <cell r="G336">
            <v>0</v>
          </cell>
          <cell r="H336">
            <v>0</v>
          </cell>
          <cell r="I336">
            <v>0</v>
          </cell>
          <cell r="J336">
            <v>40000</v>
          </cell>
          <cell r="K336">
            <v>0</v>
          </cell>
          <cell r="L336">
            <v>0</v>
          </cell>
          <cell r="M336">
            <v>0</v>
          </cell>
        </row>
        <row r="337">
          <cell r="G337">
            <v>0</v>
          </cell>
          <cell r="H337">
            <v>0</v>
          </cell>
          <cell r="I337">
            <v>0</v>
          </cell>
          <cell r="J337">
            <v>60000</v>
          </cell>
          <cell r="K337">
            <v>0</v>
          </cell>
          <cell r="L337">
            <v>0</v>
          </cell>
          <cell r="M337">
            <v>0</v>
          </cell>
        </row>
        <row r="338">
          <cell r="G338">
            <v>0</v>
          </cell>
          <cell r="H338">
            <v>0</v>
          </cell>
          <cell r="I338">
            <v>0</v>
          </cell>
          <cell r="J338">
            <v>33000</v>
          </cell>
          <cell r="K338">
            <v>0</v>
          </cell>
          <cell r="L338">
            <v>0</v>
          </cell>
          <cell r="M338">
            <v>0</v>
          </cell>
        </row>
        <row r="339">
          <cell r="G339">
            <v>0</v>
          </cell>
          <cell r="H339">
            <v>0</v>
          </cell>
          <cell r="I339">
            <v>0</v>
          </cell>
          <cell r="J339">
            <v>43000</v>
          </cell>
          <cell r="K339">
            <v>0</v>
          </cell>
          <cell r="L339">
            <v>0</v>
          </cell>
          <cell r="M339">
            <v>0</v>
          </cell>
        </row>
        <row r="340">
          <cell r="G340">
            <v>0</v>
          </cell>
          <cell r="H340">
            <v>0</v>
          </cell>
          <cell r="I340">
            <v>0</v>
          </cell>
          <cell r="J340">
            <v>63000</v>
          </cell>
          <cell r="K340">
            <v>0</v>
          </cell>
          <cell r="L340">
            <v>0</v>
          </cell>
          <cell r="M340">
            <v>0</v>
          </cell>
        </row>
        <row r="341">
          <cell r="G341">
            <v>0</v>
          </cell>
          <cell r="H341">
            <v>0</v>
          </cell>
          <cell r="I341">
            <v>0</v>
          </cell>
          <cell r="J341">
            <v>31600</v>
          </cell>
          <cell r="K341">
            <v>0</v>
          </cell>
          <cell r="L341">
            <v>0</v>
          </cell>
          <cell r="M341">
            <v>0</v>
          </cell>
        </row>
        <row r="342">
          <cell r="G342">
            <v>0</v>
          </cell>
          <cell r="H342">
            <v>0</v>
          </cell>
          <cell r="I342">
            <v>0</v>
          </cell>
          <cell r="J342">
            <v>41000</v>
          </cell>
          <cell r="K342">
            <v>0</v>
          </cell>
          <cell r="L342">
            <v>0</v>
          </cell>
          <cell r="M342">
            <v>0</v>
          </cell>
        </row>
        <row r="343">
          <cell r="G343">
            <v>0</v>
          </cell>
          <cell r="H343">
            <v>0</v>
          </cell>
          <cell r="I343">
            <v>0</v>
          </cell>
          <cell r="J343">
            <v>50000</v>
          </cell>
          <cell r="K343">
            <v>0</v>
          </cell>
          <cell r="L343">
            <v>0</v>
          </cell>
          <cell r="M343">
            <v>0</v>
          </cell>
        </row>
        <row r="344">
          <cell r="G344">
            <v>0</v>
          </cell>
          <cell r="H344">
            <v>0</v>
          </cell>
          <cell r="I344">
            <v>0</v>
          </cell>
          <cell r="J344">
            <v>57400</v>
          </cell>
          <cell r="K344">
            <v>0</v>
          </cell>
          <cell r="L344">
            <v>0</v>
          </cell>
          <cell r="M344">
            <v>0</v>
          </cell>
        </row>
        <row r="345">
          <cell r="G345">
            <v>0</v>
          </cell>
          <cell r="H345">
            <v>0</v>
          </cell>
          <cell r="I345">
            <v>0</v>
          </cell>
          <cell r="J345">
            <v>57400</v>
          </cell>
          <cell r="K345">
            <v>0</v>
          </cell>
          <cell r="L345">
            <v>0</v>
          </cell>
          <cell r="M345">
            <v>0</v>
          </cell>
        </row>
        <row r="346">
          <cell r="G346">
            <v>0</v>
          </cell>
          <cell r="H346">
            <v>0</v>
          </cell>
          <cell r="I346">
            <v>0</v>
          </cell>
          <cell r="J346">
            <v>52600</v>
          </cell>
          <cell r="K346">
            <v>0</v>
          </cell>
          <cell r="L346">
            <v>0</v>
          </cell>
          <cell r="M346">
            <v>0</v>
          </cell>
        </row>
        <row r="347">
          <cell r="G347">
            <v>0</v>
          </cell>
          <cell r="H347">
            <v>0</v>
          </cell>
          <cell r="I347">
            <v>0</v>
          </cell>
          <cell r="J347">
            <v>98100</v>
          </cell>
          <cell r="K347">
            <v>0</v>
          </cell>
          <cell r="L347">
            <v>0</v>
          </cell>
          <cell r="M347">
            <v>0</v>
          </cell>
        </row>
        <row r="348">
          <cell r="G348">
            <v>0</v>
          </cell>
          <cell r="H348">
            <v>0</v>
          </cell>
          <cell r="I348">
            <v>0</v>
          </cell>
          <cell r="J348">
            <v>135000</v>
          </cell>
          <cell r="K348">
            <v>0</v>
          </cell>
          <cell r="L348">
            <v>0</v>
          </cell>
          <cell r="M348">
            <v>0</v>
          </cell>
        </row>
        <row r="349">
          <cell r="G349">
            <v>0</v>
          </cell>
          <cell r="H349">
            <v>0</v>
          </cell>
          <cell r="I349">
            <v>0</v>
          </cell>
          <cell r="J349">
            <v>226600</v>
          </cell>
          <cell r="K349">
            <v>0</v>
          </cell>
          <cell r="L349">
            <v>0</v>
          </cell>
          <cell r="M349">
            <v>0</v>
          </cell>
        </row>
        <row r="350">
          <cell r="G350">
            <v>0</v>
          </cell>
          <cell r="H350">
            <v>0</v>
          </cell>
          <cell r="I350">
            <v>0</v>
          </cell>
          <cell r="J350">
            <v>3649000</v>
          </cell>
          <cell r="K350">
            <v>0</v>
          </cell>
          <cell r="L350">
            <v>0</v>
          </cell>
          <cell r="M350">
            <v>0</v>
          </cell>
        </row>
        <row r="351">
          <cell r="G351">
            <v>0</v>
          </cell>
          <cell r="H351">
            <v>0</v>
          </cell>
          <cell r="I351">
            <v>0</v>
          </cell>
          <cell r="J351">
            <v>31600</v>
          </cell>
          <cell r="K351">
            <v>0</v>
          </cell>
          <cell r="L351">
            <v>0</v>
          </cell>
          <cell r="M351">
            <v>0</v>
          </cell>
        </row>
        <row r="352">
          <cell r="G352">
            <v>0</v>
          </cell>
          <cell r="H352">
            <v>0</v>
          </cell>
          <cell r="I352">
            <v>0</v>
          </cell>
          <cell r="J352">
            <v>60000</v>
          </cell>
          <cell r="K352">
            <v>0</v>
          </cell>
          <cell r="L352">
            <v>0</v>
          </cell>
          <cell r="M352">
            <v>0</v>
          </cell>
        </row>
        <row r="353">
          <cell r="G353">
            <v>0</v>
          </cell>
          <cell r="H353">
            <v>0</v>
          </cell>
          <cell r="I353">
            <v>0</v>
          </cell>
          <cell r="J353">
            <v>5500</v>
          </cell>
          <cell r="K353">
            <v>0</v>
          </cell>
          <cell r="L353">
            <v>0</v>
          </cell>
          <cell r="M353">
            <v>0</v>
          </cell>
        </row>
        <row r="354">
          <cell r="G354">
            <v>0</v>
          </cell>
          <cell r="H354">
            <v>0</v>
          </cell>
          <cell r="I354">
            <v>0</v>
          </cell>
          <cell r="J354">
            <v>4500</v>
          </cell>
          <cell r="K354">
            <v>0</v>
          </cell>
          <cell r="L354">
            <v>0</v>
          </cell>
          <cell r="M354">
            <v>0</v>
          </cell>
        </row>
        <row r="355">
          <cell r="G355">
            <v>0</v>
          </cell>
          <cell r="H355">
            <v>0</v>
          </cell>
          <cell r="I355">
            <v>0</v>
          </cell>
          <cell r="J355">
            <v>3500</v>
          </cell>
          <cell r="K355">
            <v>0</v>
          </cell>
          <cell r="L355">
            <v>0</v>
          </cell>
          <cell r="M355">
            <v>0</v>
          </cell>
        </row>
        <row r="356">
          <cell r="G356">
            <v>0</v>
          </cell>
          <cell r="H356">
            <v>0</v>
          </cell>
          <cell r="I356">
            <v>0</v>
          </cell>
          <cell r="J356">
            <v>4500</v>
          </cell>
          <cell r="K356">
            <v>0</v>
          </cell>
          <cell r="L356">
            <v>0</v>
          </cell>
          <cell r="M356">
            <v>0</v>
          </cell>
        </row>
        <row r="357">
          <cell r="G357">
            <v>0</v>
          </cell>
          <cell r="H357">
            <v>0</v>
          </cell>
          <cell r="I357">
            <v>0</v>
          </cell>
          <cell r="J357">
            <v>12000</v>
          </cell>
          <cell r="K357">
            <v>0</v>
          </cell>
          <cell r="L357">
            <v>0</v>
          </cell>
          <cell r="M357">
            <v>0</v>
          </cell>
        </row>
        <row r="358">
          <cell r="G358">
            <v>0</v>
          </cell>
          <cell r="H358">
            <v>0</v>
          </cell>
          <cell r="I358">
            <v>0</v>
          </cell>
          <cell r="J358">
            <v>48000</v>
          </cell>
          <cell r="K358">
            <v>0</v>
          </cell>
          <cell r="L358">
            <v>0</v>
          </cell>
          <cell r="M358">
            <v>0</v>
          </cell>
        </row>
        <row r="359">
          <cell r="G359">
            <v>0</v>
          </cell>
          <cell r="H359">
            <v>0</v>
          </cell>
          <cell r="I359">
            <v>0</v>
          </cell>
          <cell r="J359">
            <v>60000</v>
          </cell>
          <cell r="K359">
            <v>0</v>
          </cell>
          <cell r="L359">
            <v>0</v>
          </cell>
          <cell r="M359">
            <v>0</v>
          </cell>
        </row>
        <row r="360">
          <cell r="G360">
            <v>0</v>
          </cell>
          <cell r="H360">
            <v>0</v>
          </cell>
          <cell r="I360">
            <v>0</v>
          </cell>
          <cell r="J360">
            <v>30000</v>
          </cell>
          <cell r="K360">
            <v>0</v>
          </cell>
          <cell r="L360">
            <v>0</v>
          </cell>
          <cell r="M360">
            <v>0</v>
          </cell>
        </row>
        <row r="361">
          <cell r="G361">
            <v>0</v>
          </cell>
          <cell r="H361">
            <v>0</v>
          </cell>
          <cell r="I361">
            <v>0</v>
          </cell>
          <cell r="J361">
            <v>30000</v>
          </cell>
          <cell r="K361">
            <v>0</v>
          </cell>
          <cell r="L361">
            <v>0</v>
          </cell>
          <cell r="M361">
            <v>0</v>
          </cell>
        </row>
        <row r="362">
          <cell r="G362">
            <v>0</v>
          </cell>
          <cell r="H362">
            <v>0</v>
          </cell>
          <cell r="I362">
            <v>0</v>
          </cell>
          <cell r="J362">
            <v>40000</v>
          </cell>
          <cell r="K362">
            <v>0</v>
          </cell>
          <cell r="L362">
            <v>0</v>
          </cell>
          <cell r="M362">
            <v>0</v>
          </cell>
        </row>
        <row r="363">
          <cell r="G363">
            <v>0</v>
          </cell>
          <cell r="H363">
            <v>0</v>
          </cell>
          <cell r="I363">
            <v>0</v>
          </cell>
          <cell r="J363">
            <v>5000</v>
          </cell>
          <cell r="K363">
            <v>0</v>
          </cell>
          <cell r="L363">
            <v>0</v>
          </cell>
          <cell r="M363">
            <v>0</v>
          </cell>
        </row>
        <row r="364">
          <cell r="G364">
            <v>0</v>
          </cell>
          <cell r="H364">
            <v>0</v>
          </cell>
          <cell r="I364">
            <v>0</v>
          </cell>
          <cell r="J364">
            <v>5000</v>
          </cell>
          <cell r="K364">
            <v>0</v>
          </cell>
          <cell r="L364">
            <v>0</v>
          </cell>
          <cell r="M364">
            <v>0</v>
          </cell>
        </row>
        <row r="365">
          <cell r="G365">
            <v>0</v>
          </cell>
          <cell r="H365">
            <v>0</v>
          </cell>
          <cell r="I365">
            <v>0</v>
          </cell>
          <cell r="J365">
            <v>18000</v>
          </cell>
          <cell r="K365">
            <v>0</v>
          </cell>
          <cell r="L365">
            <v>0</v>
          </cell>
          <cell r="M365">
            <v>0</v>
          </cell>
        </row>
        <row r="366">
          <cell r="G366">
            <v>0</v>
          </cell>
          <cell r="H366">
            <v>0</v>
          </cell>
          <cell r="I366">
            <v>0</v>
          </cell>
          <cell r="J366">
            <v>450000</v>
          </cell>
          <cell r="K366">
            <v>0</v>
          </cell>
          <cell r="L366">
            <v>0</v>
          </cell>
          <cell r="M366">
            <v>0</v>
          </cell>
        </row>
        <row r="367">
          <cell r="G367">
            <v>0</v>
          </cell>
          <cell r="H367">
            <v>0</v>
          </cell>
          <cell r="I367">
            <v>0</v>
          </cell>
          <cell r="J367">
            <v>3800</v>
          </cell>
          <cell r="K367">
            <v>0</v>
          </cell>
          <cell r="L367">
            <v>0</v>
          </cell>
          <cell r="M367">
            <v>0</v>
          </cell>
        </row>
        <row r="368">
          <cell r="G368">
            <v>0</v>
          </cell>
          <cell r="H368">
            <v>0</v>
          </cell>
          <cell r="I368">
            <v>0</v>
          </cell>
          <cell r="J368">
            <v>2000</v>
          </cell>
          <cell r="K368">
            <v>0</v>
          </cell>
          <cell r="L368">
            <v>0</v>
          </cell>
          <cell r="M368">
            <v>0</v>
          </cell>
        </row>
        <row r="369">
          <cell r="G369">
            <v>0</v>
          </cell>
          <cell r="H369">
            <v>0</v>
          </cell>
          <cell r="I369">
            <v>0</v>
          </cell>
          <cell r="J369">
            <v>30000</v>
          </cell>
          <cell r="K369">
            <v>0</v>
          </cell>
          <cell r="L369">
            <v>0</v>
          </cell>
          <cell r="M369">
            <v>0</v>
          </cell>
        </row>
        <row r="370">
          <cell r="G370">
            <v>0</v>
          </cell>
          <cell r="H370">
            <v>0</v>
          </cell>
          <cell r="I370">
            <v>0</v>
          </cell>
          <cell r="J370">
            <v>45000</v>
          </cell>
          <cell r="K370">
            <v>0</v>
          </cell>
          <cell r="L370">
            <v>0</v>
          </cell>
          <cell r="M370">
            <v>0</v>
          </cell>
        </row>
        <row r="371">
          <cell r="G371">
            <v>0</v>
          </cell>
          <cell r="H371">
            <v>0</v>
          </cell>
          <cell r="I371">
            <v>0</v>
          </cell>
          <cell r="J371">
            <v>3452000</v>
          </cell>
          <cell r="K371">
            <v>0</v>
          </cell>
          <cell r="L371">
            <v>0</v>
          </cell>
          <cell r="M371">
            <v>0</v>
          </cell>
        </row>
        <row r="372">
          <cell r="G372">
            <v>0</v>
          </cell>
          <cell r="H372">
            <v>0</v>
          </cell>
          <cell r="I372">
            <v>0</v>
          </cell>
          <cell r="J372">
            <v>0</v>
          </cell>
          <cell r="K372">
            <v>0</v>
          </cell>
          <cell r="L372">
            <v>0</v>
          </cell>
          <cell r="M372">
            <v>0</v>
          </cell>
        </row>
        <row r="373">
          <cell r="G373">
            <v>0</v>
          </cell>
          <cell r="H373">
            <v>0</v>
          </cell>
          <cell r="I373">
            <v>0</v>
          </cell>
          <cell r="J373">
            <v>0</v>
          </cell>
          <cell r="K373">
            <v>0</v>
          </cell>
          <cell r="L373">
            <v>0</v>
          </cell>
          <cell r="M373">
            <v>0</v>
          </cell>
        </row>
        <row r="374">
          <cell r="G374">
            <v>0</v>
          </cell>
          <cell r="H374">
            <v>0</v>
          </cell>
          <cell r="I374">
            <v>0</v>
          </cell>
          <cell r="J374">
            <v>0</v>
          </cell>
          <cell r="K374">
            <v>0</v>
          </cell>
          <cell r="L374">
            <v>0</v>
          </cell>
          <cell r="M374">
            <v>0</v>
          </cell>
        </row>
        <row r="375">
          <cell r="G375">
            <v>0</v>
          </cell>
          <cell r="H375">
            <v>0</v>
          </cell>
          <cell r="I375">
            <v>0</v>
          </cell>
          <cell r="J375">
            <v>0</v>
          </cell>
          <cell r="K375">
            <v>0</v>
          </cell>
          <cell r="L375">
            <v>0</v>
          </cell>
          <cell r="M375">
            <v>0</v>
          </cell>
        </row>
        <row r="376">
          <cell r="G376">
            <v>0</v>
          </cell>
          <cell r="H376">
            <v>0</v>
          </cell>
          <cell r="I376">
            <v>0</v>
          </cell>
          <cell r="J376">
            <v>0</v>
          </cell>
          <cell r="K376">
            <v>0</v>
          </cell>
          <cell r="L376">
            <v>0</v>
          </cell>
          <cell r="M376">
            <v>0</v>
          </cell>
        </row>
        <row r="377">
          <cell r="G377">
            <v>0</v>
          </cell>
          <cell r="H377">
            <v>0</v>
          </cell>
          <cell r="I377">
            <v>0</v>
          </cell>
          <cell r="J377">
            <v>0</v>
          </cell>
          <cell r="K377">
            <v>0</v>
          </cell>
          <cell r="L377">
            <v>0</v>
          </cell>
          <cell r="M377">
            <v>0</v>
          </cell>
        </row>
        <row r="378">
          <cell r="G378">
            <v>0</v>
          </cell>
          <cell r="H378">
            <v>0</v>
          </cell>
          <cell r="I378">
            <v>0</v>
          </cell>
          <cell r="J378">
            <v>0</v>
          </cell>
          <cell r="K378">
            <v>0</v>
          </cell>
          <cell r="L378">
            <v>0</v>
          </cell>
          <cell r="M378">
            <v>0</v>
          </cell>
        </row>
        <row r="379">
          <cell r="G379">
            <v>0</v>
          </cell>
          <cell r="H379">
            <v>0</v>
          </cell>
          <cell r="I379">
            <v>0</v>
          </cell>
          <cell r="J379">
            <v>0</v>
          </cell>
          <cell r="K379">
            <v>0</v>
          </cell>
          <cell r="L379">
            <v>0</v>
          </cell>
          <cell r="M379">
            <v>0</v>
          </cell>
        </row>
        <row r="380">
          <cell r="G380">
            <v>0</v>
          </cell>
          <cell r="H380">
            <v>0</v>
          </cell>
          <cell r="I380">
            <v>0</v>
          </cell>
          <cell r="J380">
            <v>0</v>
          </cell>
          <cell r="K380">
            <v>0</v>
          </cell>
          <cell r="L380">
            <v>0</v>
          </cell>
          <cell r="M380">
            <v>0</v>
          </cell>
        </row>
        <row r="381">
          <cell r="G381">
            <v>0</v>
          </cell>
          <cell r="H381">
            <v>0</v>
          </cell>
          <cell r="I381">
            <v>0</v>
          </cell>
          <cell r="J381">
            <v>0</v>
          </cell>
          <cell r="K381">
            <v>0</v>
          </cell>
          <cell r="L381">
            <v>0</v>
          </cell>
          <cell r="M381">
            <v>0</v>
          </cell>
        </row>
        <row r="382">
          <cell r="G382">
            <v>0</v>
          </cell>
          <cell r="H382">
            <v>0</v>
          </cell>
          <cell r="I382">
            <v>0</v>
          </cell>
          <cell r="J382">
            <v>0</v>
          </cell>
          <cell r="K382">
            <v>0</v>
          </cell>
          <cell r="L382">
            <v>0</v>
          </cell>
          <cell r="M382">
            <v>0</v>
          </cell>
        </row>
        <row r="383">
          <cell r="G383">
            <v>0</v>
          </cell>
          <cell r="H383">
            <v>0</v>
          </cell>
          <cell r="I383">
            <v>0</v>
          </cell>
          <cell r="J383">
            <v>0</v>
          </cell>
          <cell r="K383">
            <v>0</v>
          </cell>
          <cell r="L383">
            <v>0</v>
          </cell>
          <cell r="M383">
            <v>0</v>
          </cell>
        </row>
        <row r="384">
          <cell r="G384">
            <v>0</v>
          </cell>
          <cell r="H384">
            <v>0</v>
          </cell>
          <cell r="I384">
            <v>0</v>
          </cell>
          <cell r="J384">
            <v>0</v>
          </cell>
          <cell r="K384">
            <v>0</v>
          </cell>
          <cell r="L384">
            <v>0</v>
          </cell>
          <cell r="M384">
            <v>0</v>
          </cell>
        </row>
        <row r="385">
          <cell r="G385">
            <v>0</v>
          </cell>
          <cell r="H385">
            <v>0</v>
          </cell>
          <cell r="I385">
            <v>0</v>
          </cell>
          <cell r="J385">
            <v>0</v>
          </cell>
          <cell r="K385">
            <v>0</v>
          </cell>
          <cell r="L385">
            <v>0</v>
          </cell>
          <cell r="M385">
            <v>0</v>
          </cell>
        </row>
        <row r="386">
          <cell r="G386">
            <v>0</v>
          </cell>
          <cell r="H386">
            <v>0</v>
          </cell>
          <cell r="I386">
            <v>0</v>
          </cell>
          <cell r="J386">
            <v>0</v>
          </cell>
          <cell r="K386">
            <v>0</v>
          </cell>
          <cell r="L386">
            <v>0</v>
          </cell>
          <cell r="M386">
            <v>0</v>
          </cell>
        </row>
        <row r="387">
          <cell r="G387">
            <v>0</v>
          </cell>
          <cell r="H387">
            <v>0</v>
          </cell>
          <cell r="I387">
            <v>0</v>
          </cell>
          <cell r="J387">
            <v>0</v>
          </cell>
          <cell r="K387">
            <v>0</v>
          </cell>
          <cell r="L387">
            <v>0</v>
          </cell>
          <cell r="M387">
            <v>0</v>
          </cell>
        </row>
        <row r="388">
          <cell r="G388">
            <v>0</v>
          </cell>
          <cell r="H388">
            <v>0</v>
          </cell>
          <cell r="I388">
            <v>0</v>
          </cell>
          <cell r="J388">
            <v>275000</v>
          </cell>
          <cell r="K388">
            <v>0</v>
          </cell>
          <cell r="L388">
            <v>0</v>
          </cell>
          <cell r="M388">
            <v>0</v>
          </cell>
        </row>
        <row r="389">
          <cell r="G389">
            <v>0</v>
          </cell>
          <cell r="H389">
            <v>0</v>
          </cell>
          <cell r="I389">
            <v>0</v>
          </cell>
          <cell r="J389">
            <v>1653000</v>
          </cell>
          <cell r="K389">
            <v>0</v>
          </cell>
          <cell r="L389">
            <v>0</v>
          </cell>
          <cell r="M389">
            <v>0</v>
          </cell>
        </row>
        <row r="390">
          <cell r="G390">
            <v>0</v>
          </cell>
          <cell r="H390">
            <v>0</v>
          </cell>
          <cell r="I390">
            <v>0</v>
          </cell>
          <cell r="J390">
            <v>0</v>
          </cell>
          <cell r="K390">
            <v>0</v>
          </cell>
          <cell r="L390">
            <v>0</v>
          </cell>
          <cell r="M390">
            <v>0</v>
          </cell>
        </row>
        <row r="391">
          <cell r="G391">
            <v>0</v>
          </cell>
          <cell r="H391">
            <v>0</v>
          </cell>
          <cell r="I391">
            <v>0</v>
          </cell>
          <cell r="J391">
            <v>0</v>
          </cell>
          <cell r="K391">
            <v>0</v>
          </cell>
          <cell r="L391">
            <v>0</v>
          </cell>
          <cell r="M391">
            <v>0</v>
          </cell>
        </row>
        <row r="392">
          <cell r="G392">
            <v>0</v>
          </cell>
          <cell r="H392">
            <v>0</v>
          </cell>
          <cell r="I392">
            <v>0</v>
          </cell>
          <cell r="J392">
            <v>0</v>
          </cell>
          <cell r="K392">
            <v>0</v>
          </cell>
          <cell r="L392">
            <v>0</v>
          </cell>
          <cell r="M392">
            <v>0</v>
          </cell>
        </row>
        <row r="393">
          <cell r="G393">
            <v>0</v>
          </cell>
          <cell r="H393">
            <v>0</v>
          </cell>
          <cell r="I393">
            <v>0</v>
          </cell>
          <cell r="J393">
            <v>17500</v>
          </cell>
          <cell r="K393">
            <v>0</v>
          </cell>
          <cell r="L393">
            <v>0</v>
          </cell>
          <cell r="M393">
            <v>0</v>
          </cell>
        </row>
        <row r="394">
          <cell r="G394">
            <v>0</v>
          </cell>
          <cell r="H394">
            <v>0</v>
          </cell>
          <cell r="I394">
            <v>0</v>
          </cell>
          <cell r="J394">
            <v>18000</v>
          </cell>
          <cell r="K394">
            <v>0</v>
          </cell>
          <cell r="L394">
            <v>0</v>
          </cell>
          <cell r="M394">
            <v>0</v>
          </cell>
        </row>
        <row r="395">
          <cell r="G395">
            <v>0</v>
          </cell>
          <cell r="H395">
            <v>0</v>
          </cell>
          <cell r="I395">
            <v>0</v>
          </cell>
          <cell r="J395">
            <v>0</v>
          </cell>
          <cell r="K395">
            <v>0</v>
          </cell>
          <cell r="L395">
            <v>0</v>
          </cell>
          <cell r="M395">
            <v>0</v>
          </cell>
        </row>
        <row r="396">
          <cell r="G396">
            <v>0</v>
          </cell>
          <cell r="H396">
            <v>0</v>
          </cell>
          <cell r="I396">
            <v>0</v>
          </cell>
          <cell r="J396">
            <v>28000</v>
          </cell>
          <cell r="K396">
            <v>0</v>
          </cell>
          <cell r="L396">
            <v>0</v>
          </cell>
          <cell r="M396">
            <v>0</v>
          </cell>
        </row>
        <row r="397">
          <cell r="G397">
            <v>0</v>
          </cell>
          <cell r="H397">
            <v>0</v>
          </cell>
          <cell r="I397">
            <v>0</v>
          </cell>
          <cell r="J397">
            <v>29000</v>
          </cell>
          <cell r="K397">
            <v>0</v>
          </cell>
          <cell r="L397">
            <v>0</v>
          </cell>
          <cell r="M397">
            <v>0</v>
          </cell>
        </row>
        <row r="398">
          <cell r="G398">
            <v>0</v>
          </cell>
          <cell r="H398">
            <v>0</v>
          </cell>
          <cell r="I398">
            <v>0</v>
          </cell>
          <cell r="J398">
            <v>0</v>
          </cell>
          <cell r="K398">
            <v>0</v>
          </cell>
          <cell r="L398">
            <v>0</v>
          </cell>
          <cell r="M398">
            <v>0</v>
          </cell>
        </row>
        <row r="399">
          <cell r="G399">
            <v>0</v>
          </cell>
          <cell r="H399">
            <v>0</v>
          </cell>
          <cell r="I399">
            <v>0</v>
          </cell>
          <cell r="J399">
            <v>13700</v>
          </cell>
          <cell r="K399">
            <v>0</v>
          </cell>
          <cell r="L399">
            <v>0</v>
          </cell>
          <cell r="M399">
            <v>0</v>
          </cell>
        </row>
        <row r="400">
          <cell r="G400">
            <v>0</v>
          </cell>
          <cell r="H400">
            <v>0</v>
          </cell>
          <cell r="I400">
            <v>0</v>
          </cell>
          <cell r="J400">
            <v>18200</v>
          </cell>
          <cell r="K400">
            <v>0</v>
          </cell>
          <cell r="L400">
            <v>0</v>
          </cell>
          <cell r="M400">
            <v>0</v>
          </cell>
        </row>
        <row r="401">
          <cell r="G401">
            <v>0</v>
          </cell>
          <cell r="H401">
            <v>0</v>
          </cell>
          <cell r="I401">
            <v>0</v>
          </cell>
          <cell r="J401">
            <v>0</v>
          </cell>
          <cell r="K401">
            <v>0</v>
          </cell>
          <cell r="L401">
            <v>0</v>
          </cell>
          <cell r="M401">
            <v>0</v>
          </cell>
        </row>
        <row r="402">
          <cell r="G402">
            <v>0</v>
          </cell>
          <cell r="H402">
            <v>0</v>
          </cell>
          <cell r="I402">
            <v>0</v>
          </cell>
          <cell r="J402">
            <v>16000</v>
          </cell>
          <cell r="K402">
            <v>0</v>
          </cell>
          <cell r="L402">
            <v>0</v>
          </cell>
          <cell r="M402">
            <v>0</v>
          </cell>
        </row>
        <row r="403">
          <cell r="G403">
            <v>0</v>
          </cell>
          <cell r="H403">
            <v>0</v>
          </cell>
          <cell r="I403">
            <v>0</v>
          </cell>
          <cell r="J403">
            <v>20000</v>
          </cell>
          <cell r="K403">
            <v>0</v>
          </cell>
          <cell r="L403">
            <v>0</v>
          </cell>
          <cell r="M403">
            <v>0</v>
          </cell>
        </row>
        <row r="404">
          <cell r="G404">
            <v>0</v>
          </cell>
          <cell r="H404">
            <v>0</v>
          </cell>
          <cell r="I404">
            <v>0</v>
          </cell>
          <cell r="J404">
            <v>0</v>
          </cell>
          <cell r="K404">
            <v>0</v>
          </cell>
          <cell r="L404">
            <v>0</v>
          </cell>
          <cell r="M404">
            <v>0</v>
          </cell>
        </row>
        <row r="405">
          <cell r="G405">
            <v>0</v>
          </cell>
          <cell r="H405">
            <v>0</v>
          </cell>
          <cell r="I405">
            <v>0</v>
          </cell>
          <cell r="J405">
            <v>0</v>
          </cell>
          <cell r="K405">
            <v>0</v>
          </cell>
          <cell r="L405">
            <v>0</v>
          </cell>
          <cell r="M405">
            <v>0</v>
          </cell>
        </row>
        <row r="406">
          <cell r="G406">
            <v>0</v>
          </cell>
          <cell r="H406">
            <v>0</v>
          </cell>
          <cell r="I406">
            <v>0</v>
          </cell>
          <cell r="J406">
            <v>0</v>
          </cell>
          <cell r="K406">
            <v>0</v>
          </cell>
          <cell r="L406">
            <v>0</v>
          </cell>
          <cell r="M406">
            <v>0</v>
          </cell>
        </row>
        <row r="407">
          <cell r="G407">
            <v>0</v>
          </cell>
          <cell r="H407">
            <v>0</v>
          </cell>
          <cell r="I407">
            <v>0</v>
          </cell>
          <cell r="J407">
            <v>0</v>
          </cell>
          <cell r="K407">
            <v>0</v>
          </cell>
          <cell r="L407">
            <v>0</v>
          </cell>
          <cell r="M407">
            <v>0</v>
          </cell>
        </row>
        <row r="408">
          <cell r="G408">
            <v>0</v>
          </cell>
          <cell r="H408">
            <v>0</v>
          </cell>
          <cell r="I408">
            <v>0</v>
          </cell>
          <cell r="J408">
            <v>0</v>
          </cell>
          <cell r="K408">
            <v>0</v>
          </cell>
          <cell r="L408">
            <v>0</v>
          </cell>
          <cell r="M408">
            <v>0</v>
          </cell>
        </row>
        <row r="409">
          <cell r="G409">
            <v>0</v>
          </cell>
          <cell r="H409">
            <v>0</v>
          </cell>
          <cell r="I409">
            <v>0</v>
          </cell>
          <cell r="J409">
            <v>2020000</v>
          </cell>
          <cell r="K409">
            <v>0</v>
          </cell>
          <cell r="L409">
            <v>0</v>
          </cell>
          <cell r="M409">
            <v>0</v>
          </cell>
        </row>
        <row r="410">
          <cell r="G410">
            <v>0</v>
          </cell>
          <cell r="H410">
            <v>0</v>
          </cell>
          <cell r="I410">
            <v>0</v>
          </cell>
          <cell r="J410">
            <v>0</v>
          </cell>
          <cell r="K410">
            <v>0</v>
          </cell>
          <cell r="L410">
            <v>0</v>
          </cell>
          <cell r="M410">
            <v>0</v>
          </cell>
        </row>
        <row r="411">
          <cell r="G411">
            <v>0</v>
          </cell>
          <cell r="H411">
            <v>0</v>
          </cell>
          <cell r="I411">
            <v>0</v>
          </cell>
          <cell r="J411">
            <v>111000</v>
          </cell>
          <cell r="K411">
            <v>0</v>
          </cell>
          <cell r="L411">
            <v>0</v>
          </cell>
          <cell r="M411">
            <v>0</v>
          </cell>
        </row>
        <row r="412">
          <cell r="G412">
            <v>0</v>
          </cell>
          <cell r="H412">
            <v>0</v>
          </cell>
          <cell r="I412">
            <v>0</v>
          </cell>
          <cell r="J412">
            <v>41000</v>
          </cell>
          <cell r="K412">
            <v>0</v>
          </cell>
          <cell r="L412">
            <v>0</v>
          </cell>
          <cell r="M412">
            <v>0</v>
          </cell>
        </row>
        <row r="413">
          <cell r="G413">
            <v>0</v>
          </cell>
          <cell r="H413">
            <v>0</v>
          </cell>
          <cell r="I413">
            <v>0</v>
          </cell>
          <cell r="J413">
            <v>41000</v>
          </cell>
          <cell r="K413">
            <v>0</v>
          </cell>
          <cell r="L413">
            <v>0</v>
          </cell>
          <cell r="M413">
            <v>0</v>
          </cell>
        </row>
        <row r="414">
          <cell r="G414">
            <v>0</v>
          </cell>
          <cell r="H414">
            <v>0</v>
          </cell>
          <cell r="I414">
            <v>0</v>
          </cell>
          <cell r="J414">
            <v>22600</v>
          </cell>
          <cell r="K414">
            <v>0</v>
          </cell>
          <cell r="L414">
            <v>0</v>
          </cell>
          <cell r="M414">
            <v>0</v>
          </cell>
        </row>
        <row r="415">
          <cell r="G415">
            <v>0</v>
          </cell>
          <cell r="H415">
            <v>0</v>
          </cell>
          <cell r="I415">
            <v>0</v>
          </cell>
          <cell r="J415">
            <v>25000</v>
          </cell>
          <cell r="K415">
            <v>0</v>
          </cell>
          <cell r="L415">
            <v>0</v>
          </cell>
          <cell r="M415">
            <v>0</v>
          </cell>
        </row>
        <row r="416">
          <cell r="G416">
            <v>0</v>
          </cell>
          <cell r="H416">
            <v>0</v>
          </cell>
          <cell r="I416">
            <v>0</v>
          </cell>
          <cell r="J416">
            <v>600</v>
          </cell>
          <cell r="K416">
            <v>0</v>
          </cell>
          <cell r="L416">
            <v>0</v>
          </cell>
          <cell r="M416">
            <v>0</v>
          </cell>
        </row>
        <row r="417">
          <cell r="G417">
            <v>0</v>
          </cell>
          <cell r="H417">
            <v>0</v>
          </cell>
          <cell r="I417">
            <v>0</v>
          </cell>
          <cell r="J417">
            <v>0</v>
          </cell>
          <cell r="K417">
            <v>0</v>
          </cell>
          <cell r="L417">
            <v>0</v>
          </cell>
          <cell r="M417">
            <v>0</v>
          </cell>
        </row>
        <row r="418">
          <cell r="G418">
            <v>0</v>
          </cell>
          <cell r="H418">
            <v>0</v>
          </cell>
          <cell r="I418">
            <v>0</v>
          </cell>
          <cell r="J418">
            <v>0</v>
          </cell>
          <cell r="K418">
            <v>0</v>
          </cell>
          <cell r="L418">
            <v>0</v>
          </cell>
          <cell r="M418">
            <v>0</v>
          </cell>
        </row>
        <row r="419">
          <cell r="G419">
            <v>0</v>
          </cell>
          <cell r="H419">
            <v>186</v>
          </cell>
          <cell r="I419">
            <v>0</v>
          </cell>
          <cell r="J419">
            <v>51</v>
          </cell>
          <cell r="K419">
            <v>0</v>
          </cell>
          <cell r="L419">
            <v>198</v>
          </cell>
          <cell r="M419">
            <v>0</v>
          </cell>
        </row>
        <row r="420">
          <cell r="G420">
            <v>0</v>
          </cell>
          <cell r="H420">
            <v>6107</v>
          </cell>
          <cell r="I420">
            <v>0</v>
          </cell>
          <cell r="J420">
            <v>0</v>
          </cell>
          <cell r="K420">
            <v>0</v>
          </cell>
          <cell r="L420">
            <v>0</v>
          </cell>
          <cell r="M420">
            <v>0</v>
          </cell>
        </row>
        <row r="421">
          <cell r="G421">
            <v>0</v>
          </cell>
          <cell r="H421">
            <v>49</v>
          </cell>
          <cell r="I421">
            <v>0</v>
          </cell>
          <cell r="J421">
            <v>30</v>
          </cell>
          <cell r="K421">
            <v>0</v>
          </cell>
          <cell r="L421">
            <v>102</v>
          </cell>
          <cell r="M421">
            <v>0</v>
          </cell>
        </row>
        <row r="422">
          <cell r="G422">
            <v>0</v>
          </cell>
          <cell r="H422">
            <v>352619</v>
          </cell>
          <cell r="I422">
            <v>0</v>
          </cell>
          <cell r="J422">
            <v>5477</v>
          </cell>
          <cell r="K422">
            <v>0</v>
          </cell>
          <cell r="L422">
            <v>0</v>
          </cell>
          <cell r="M422">
            <v>0</v>
          </cell>
        </row>
        <row r="423">
          <cell r="G423">
            <v>0</v>
          </cell>
          <cell r="H423">
            <v>29051</v>
          </cell>
          <cell r="I423">
            <v>0</v>
          </cell>
          <cell r="J423">
            <v>36516</v>
          </cell>
          <cell r="K423">
            <v>0</v>
          </cell>
          <cell r="L423">
            <v>0</v>
          </cell>
          <cell r="M423">
            <v>0</v>
          </cell>
        </row>
        <row r="424">
          <cell r="G424">
            <v>0</v>
          </cell>
          <cell r="H424">
            <v>13615</v>
          </cell>
          <cell r="I424">
            <v>0</v>
          </cell>
          <cell r="J424">
            <v>4067</v>
          </cell>
          <cell r="K424">
            <v>0</v>
          </cell>
          <cell r="L424">
            <v>0</v>
          </cell>
          <cell r="M424">
            <v>0</v>
          </cell>
        </row>
        <row r="425">
          <cell r="G425">
            <v>0</v>
          </cell>
          <cell r="H425">
            <v>44658</v>
          </cell>
          <cell r="I425">
            <v>0</v>
          </cell>
          <cell r="J425">
            <v>25247</v>
          </cell>
          <cell r="K425">
            <v>0</v>
          </cell>
          <cell r="L425">
            <v>0</v>
          </cell>
          <cell r="M425">
            <v>0</v>
          </cell>
        </row>
        <row r="426">
          <cell r="G426">
            <v>0</v>
          </cell>
          <cell r="H426">
            <v>2034696</v>
          </cell>
          <cell r="I426">
            <v>0</v>
          </cell>
          <cell r="J426">
            <v>581812</v>
          </cell>
          <cell r="K426">
            <v>0</v>
          </cell>
          <cell r="L426">
            <v>7778</v>
          </cell>
          <cell r="M426">
            <v>0</v>
          </cell>
        </row>
        <row r="427">
          <cell r="G427">
            <v>0</v>
          </cell>
          <cell r="H427">
            <v>0</v>
          </cell>
          <cell r="I427">
            <v>0</v>
          </cell>
          <cell r="J427">
            <v>0</v>
          </cell>
          <cell r="K427">
            <v>0</v>
          </cell>
          <cell r="L427">
            <v>0</v>
          </cell>
          <cell r="M427">
            <v>0</v>
          </cell>
        </row>
        <row r="428">
          <cell r="G428">
            <v>0</v>
          </cell>
          <cell r="H428">
            <v>0</v>
          </cell>
          <cell r="I428">
            <v>0</v>
          </cell>
          <cell r="J428">
            <v>0</v>
          </cell>
          <cell r="K428">
            <v>0</v>
          </cell>
          <cell r="L428">
            <v>0</v>
          </cell>
          <cell r="M428">
            <v>0</v>
          </cell>
        </row>
        <row r="429">
          <cell r="G429">
            <v>0</v>
          </cell>
          <cell r="H429">
            <v>0</v>
          </cell>
          <cell r="I429">
            <v>0</v>
          </cell>
          <cell r="J429">
            <v>0</v>
          </cell>
          <cell r="K429">
            <v>0</v>
          </cell>
          <cell r="L429">
            <v>0</v>
          </cell>
          <cell r="M429">
            <v>0</v>
          </cell>
        </row>
        <row r="430">
          <cell r="G430">
            <v>0</v>
          </cell>
          <cell r="H430">
            <v>0</v>
          </cell>
          <cell r="I430">
            <v>0</v>
          </cell>
          <cell r="J430">
            <v>0</v>
          </cell>
          <cell r="K430">
            <v>0</v>
          </cell>
          <cell r="L430">
            <v>0</v>
          </cell>
          <cell r="M430">
            <v>0</v>
          </cell>
        </row>
        <row r="431">
          <cell r="G431">
            <v>0</v>
          </cell>
          <cell r="H431">
            <v>0</v>
          </cell>
          <cell r="I431">
            <v>0</v>
          </cell>
          <cell r="J431">
            <v>0</v>
          </cell>
          <cell r="K431">
            <v>0</v>
          </cell>
          <cell r="L431">
            <v>0</v>
          </cell>
          <cell r="M431">
            <v>0</v>
          </cell>
        </row>
        <row r="432">
          <cell r="G432">
            <v>0</v>
          </cell>
          <cell r="H432">
            <v>32645</v>
          </cell>
          <cell r="I432">
            <v>0</v>
          </cell>
          <cell r="J432">
            <v>3588</v>
          </cell>
          <cell r="K432">
            <v>0</v>
          </cell>
          <cell r="L432">
            <v>5459</v>
          </cell>
          <cell r="M432">
            <v>0</v>
          </cell>
        </row>
        <row r="433">
          <cell r="G433">
            <v>0</v>
          </cell>
          <cell r="H433">
            <v>0</v>
          </cell>
          <cell r="I433">
            <v>0</v>
          </cell>
          <cell r="J433">
            <v>0</v>
          </cell>
          <cell r="K433">
            <v>0</v>
          </cell>
          <cell r="L433">
            <v>0</v>
          </cell>
          <cell r="M433">
            <v>0</v>
          </cell>
        </row>
        <row r="434">
          <cell r="G434">
            <v>0</v>
          </cell>
          <cell r="H434">
            <v>0</v>
          </cell>
          <cell r="I434">
            <v>0</v>
          </cell>
          <cell r="J434">
            <v>0</v>
          </cell>
          <cell r="K434">
            <v>0</v>
          </cell>
          <cell r="L434">
            <v>0</v>
          </cell>
          <cell r="M434">
            <v>0</v>
          </cell>
        </row>
        <row r="435">
          <cell r="G435">
            <v>0</v>
          </cell>
          <cell r="H435">
            <v>0</v>
          </cell>
          <cell r="I435">
            <v>0</v>
          </cell>
          <cell r="J435">
            <v>0</v>
          </cell>
          <cell r="K435">
            <v>0</v>
          </cell>
          <cell r="L435">
            <v>0</v>
          </cell>
          <cell r="M435">
            <v>0</v>
          </cell>
        </row>
        <row r="436">
          <cell r="G436">
            <v>0</v>
          </cell>
          <cell r="H436">
            <v>0</v>
          </cell>
          <cell r="I436">
            <v>0</v>
          </cell>
          <cell r="J436">
            <v>0</v>
          </cell>
          <cell r="K436">
            <v>0</v>
          </cell>
          <cell r="L436">
            <v>0</v>
          </cell>
          <cell r="M436">
            <v>0</v>
          </cell>
        </row>
        <row r="437">
          <cell r="G437">
            <v>0</v>
          </cell>
          <cell r="H437">
            <v>186</v>
          </cell>
          <cell r="I437">
            <v>0</v>
          </cell>
          <cell r="J437">
            <v>51</v>
          </cell>
          <cell r="K437">
            <v>0</v>
          </cell>
          <cell r="L437">
            <v>198</v>
          </cell>
          <cell r="M437">
            <v>0</v>
          </cell>
        </row>
        <row r="438">
          <cell r="G438">
            <v>0</v>
          </cell>
          <cell r="H438">
            <v>6107</v>
          </cell>
          <cell r="I438">
            <v>0</v>
          </cell>
          <cell r="J438">
            <v>0</v>
          </cell>
          <cell r="K438">
            <v>0</v>
          </cell>
          <cell r="L438">
            <v>0</v>
          </cell>
          <cell r="M438">
            <v>0</v>
          </cell>
        </row>
        <row r="439">
          <cell r="G439">
            <v>0</v>
          </cell>
          <cell r="H439">
            <v>49</v>
          </cell>
          <cell r="I439">
            <v>0</v>
          </cell>
          <cell r="J439">
            <v>30</v>
          </cell>
          <cell r="K439">
            <v>0</v>
          </cell>
          <cell r="L439">
            <v>102</v>
          </cell>
          <cell r="M439">
            <v>0</v>
          </cell>
        </row>
        <row r="440">
          <cell r="G440">
            <v>0</v>
          </cell>
          <cell r="H440">
            <v>861</v>
          </cell>
          <cell r="I440">
            <v>0</v>
          </cell>
          <cell r="J440">
            <v>13287</v>
          </cell>
          <cell r="K440">
            <v>0</v>
          </cell>
          <cell r="L440">
            <v>1071</v>
          </cell>
          <cell r="M440">
            <v>0</v>
          </cell>
        </row>
        <row r="441">
          <cell r="G441">
            <v>0</v>
          </cell>
          <cell r="H441">
            <v>0</v>
          </cell>
          <cell r="I441">
            <v>0</v>
          </cell>
          <cell r="J441">
            <v>36155</v>
          </cell>
          <cell r="K441">
            <v>0</v>
          </cell>
          <cell r="L441">
            <v>0</v>
          </cell>
          <cell r="M441">
            <v>0</v>
          </cell>
        </row>
        <row r="442">
          <cell r="G442">
            <v>0</v>
          </cell>
          <cell r="H442">
            <v>29051</v>
          </cell>
          <cell r="I442">
            <v>0</v>
          </cell>
          <cell r="J442">
            <v>36516</v>
          </cell>
          <cell r="K442">
            <v>0</v>
          </cell>
          <cell r="L442">
            <v>0</v>
          </cell>
          <cell r="M442">
            <v>0</v>
          </cell>
        </row>
        <row r="443">
          <cell r="G443">
            <v>0</v>
          </cell>
          <cell r="H443">
            <v>17602</v>
          </cell>
          <cell r="I443">
            <v>0</v>
          </cell>
          <cell r="J443">
            <v>0</v>
          </cell>
          <cell r="K443">
            <v>0</v>
          </cell>
          <cell r="L443">
            <v>0</v>
          </cell>
          <cell r="M443">
            <v>0</v>
          </cell>
        </row>
        <row r="444">
          <cell r="G444">
            <v>0</v>
          </cell>
          <cell r="H444">
            <v>0</v>
          </cell>
          <cell r="I444">
            <v>0</v>
          </cell>
          <cell r="J444">
            <v>9600</v>
          </cell>
          <cell r="K444">
            <v>0</v>
          </cell>
          <cell r="L444">
            <v>0</v>
          </cell>
          <cell r="M444">
            <v>0</v>
          </cell>
        </row>
        <row r="445">
          <cell r="G445">
            <v>0</v>
          </cell>
          <cell r="H445">
            <v>0</v>
          </cell>
          <cell r="I445">
            <v>0</v>
          </cell>
          <cell r="J445">
            <v>0</v>
          </cell>
          <cell r="K445">
            <v>0</v>
          </cell>
          <cell r="L445">
            <v>0</v>
          </cell>
          <cell r="M445">
            <v>0</v>
          </cell>
        </row>
        <row r="446">
          <cell r="G446">
            <v>0</v>
          </cell>
          <cell r="H446">
            <v>0</v>
          </cell>
          <cell r="I446">
            <v>0</v>
          </cell>
          <cell r="J446">
            <v>0</v>
          </cell>
          <cell r="K446">
            <v>0</v>
          </cell>
          <cell r="L446">
            <v>0</v>
          </cell>
          <cell r="M446">
            <v>0</v>
          </cell>
        </row>
        <row r="447">
          <cell r="G447">
            <v>0</v>
          </cell>
          <cell r="H447">
            <v>352619</v>
          </cell>
          <cell r="I447">
            <v>0</v>
          </cell>
          <cell r="J447">
            <v>5477</v>
          </cell>
          <cell r="K447">
            <v>0</v>
          </cell>
          <cell r="L447">
            <v>0</v>
          </cell>
          <cell r="M447">
            <v>0</v>
          </cell>
        </row>
        <row r="448">
          <cell r="G448">
            <v>0</v>
          </cell>
          <cell r="H448">
            <v>2034696</v>
          </cell>
          <cell r="I448">
            <v>0</v>
          </cell>
          <cell r="J448">
            <v>581812</v>
          </cell>
          <cell r="K448">
            <v>0</v>
          </cell>
          <cell r="L448">
            <v>7778</v>
          </cell>
          <cell r="M448">
            <v>0</v>
          </cell>
        </row>
        <row r="449">
          <cell r="G449">
            <v>0</v>
          </cell>
          <cell r="H449">
            <v>44658</v>
          </cell>
          <cell r="I449">
            <v>0</v>
          </cell>
          <cell r="J449">
            <v>25247</v>
          </cell>
          <cell r="K449">
            <v>0</v>
          </cell>
          <cell r="L449">
            <v>0</v>
          </cell>
          <cell r="M449">
            <v>0</v>
          </cell>
        </row>
        <row r="450">
          <cell r="G450">
            <v>0</v>
          </cell>
          <cell r="H450">
            <v>0</v>
          </cell>
          <cell r="I450">
            <v>0</v>
          </cell>
          <cell r="J450">
            <v>0</v>
          </cell>
          <cell r="K450">
            <v>0</v>
          </cell>
          <cell r="L450">
            <v>0</v>
          </cell>
          <cell r="M450">
            <v>0</v>
          </cell>
        </row>
        <row r="451">
          <cell r="G451">
            <v>0</v>
          </cell>
          <cell r="H451">
            <v>0</v>
          </cell>
          <cell r="I451">
            <v>0</v>
          </cell>
          <cell r="J451">
            <v>299</v>
          </cell>
          <cell r="K451">
            <v>0</v>
          </cell>
          <cell r="L451">
            <v>0</v>
          </cell>
          <cell r="M451">
            <v>0</v>
          </cell>
        </row>
        <row r="452">
          <cell r="G452">
            <v>0</v>
          </cell>
          <cell r="H452">
            <v>0</v>
          </cell>
          <cell r="I452">
            <v>0</v>
          </cell>
          <cell r="J452">
            <v>1332</v>
          </cell>
          <cell r="K452">
            <v>0</v>
          </cell>
          <cell r="L452">
            <v>0</v>
          </cell>
          <cell r="M452">
            <v>0</v>
          </cell>
        </row>
        <row r="453">
          <cell r="G453">
            <v>0</v>
          </cell>
          <cell r="H453">
            <v>52815</v>
          </cell>
          <cell r="I453">
            <v>0</v>
          </cell>
          <cell r="J453">
            <v>0</v>
          </cell>
          <cell r="K453">
            <v>0</v>
          </cell>
          <cell r="L453">
            <v>0</v>
          </cell>
          <cell r="M453">
            <v>0</v>
          </cell>
        </row>
        <row r="454">
          <cell r="G454">
            <v>0</v>
          </cell>
          <cell r="H454">
            <v>44504</v>
          </cell>
          <cell r="I454">
            <v>0</v>
          </cell>
          <cell r="J454">
            <v>0</v>
          </cell>
          <cell r="K454">
            <v>0</v>
          </cell>
          <cell r="L454">
            <v>0</v>
          </cell>
          <cell r="M454">
            <v>0</v>
          </cell>
        </row>
        <row r="455">
          <cell r="G455">
            <v>0</v>
          </cell>
          <cell r="H455">
            <v>0</v>
          </cell>
          <cell r="I455">
            <v>0</v>
          </cell>
          <cell r="J455">
            <v>0</v>
          </cell>
          <cell r="K455">
            <v>0</v>
          </cell>
          <cell r="L455">
            <v>98</v>
          </cell>
          <cell r="M455">
            <v>0</v>
          </cell>
        </row>
        <row r="456">
          <cell r="G456">
            <v>0</v>
          </cell>
          <cell r="H456">
            <v>0</v>
          </cell>
          <cell r="I456">
            <v>0</v>
          </cell>
          <cell r="J456">
            <v>170</v>
          </cell>
          <cell r="K456">
            <v>0</v>
          </cell>
          <cell r="L456">
            <v>0</v>
          </cell>
          <cell r="M456">
            <v>0</v>
          </cell>
        </row>
        <row r="457">
          <cell r="G457">
            <v>0</v>
          </cell>
          <cell r="H457">
            <v>0</v>
          </cell>
          <cell r="I457">
            <v>0</v>
          </cell>
          <cell r="J457">
            <v>322</v>
          </cell>
          <cell r="K457">
            <v>0</v>
          </cell>
          <cell r="L457">
            <v>0</v>
          </cell>
          <cell r="M457">
            <v>0</v>
          </cell>
        </row>
        <row r="458">
          <cell r="G458">
            <v>0</v>
          </cell>
          <cell r="H458">
            <v>0</v>
          </cell>
          <cell r="I458">
            <v>0</v>
          </cell>
          <cell r="J458">
            <v>0</v>
          </cell>
          <cell r="K458">
            <v>0</v>
          </cell>
          <cell r="L458">
            <v>0</v>
          </cell>
          <cell r="M458">
            <v>0</v>
          </cell>
        </row>
        <row r="459">
          <cell r="G459">
            <v>0</v>
          </cell>
          <cell r="H459">
            <v>0</v>
          </cell>
          <cell r="I459">
            <v>0</v>
          </cell>
          <cell r="J459">
            <v>1280</v>
          </cell>
          <cell r="K459">
            <v>0</v>
          </cell>
          <cell r="L459">
            <v>0</v>
          </cell>
          <cell r="M459">
            <v>0</v>
          </cell>
        </row>
        <row r="460">
          <cell r="G460">
            <v>0</v>
          </cell>
          <cell r="H460">
            <v>0</v>
          </cell>
          <cell r="I460">
            <v>0</v>
          </cell>
          <cell r="J460">
            <v>400</v>
          </cell>
          <cell r="K460">
            <v>0</v>
          </cell>
          <cell r="L460">
            <v>0</v>
          </cell>
          <cell r="M460">
            <v>0</v>
          </cell>
        </row>
        <row r="461">
          <cell r="G461">
            <v>0</v>
          </cell>
          <cell r="H461">
            <v>0</v>
          </cell>
          <cell r="I461">
            <v>0</v>
          </cell>
          <cell r="J461">
            <v>320</v>
          </cell>
          <cell r="K461">
            <v>0</v>
          </cell>
          <cell r="L461">
            <v>0</v>
          </cell>
          <cell r="M461">
            <v>0</v>
          </cell>
        </row>
        <row r="462">
          <cell r="G462">
            <v>0</v>
          </cell>
          <cell r="H462">
            <v>0</v>
          </cell>
          <cell r="I462">
            <v>0</v>
          </cell>
          <cell r="J462">
            <v>320</v>
          </cell>
          <cell r="K462">
            <v>0</v>
          </cell>
          <cell r="L462">
            <v>0</v>
          </cell>
          <cell r="M462">
            <v>0</v>
          </cell>
        </row>
        <row r="463">
          <cell r="G463">
            <v>0</v>
          </cell>
          <cell r="H463">
            <v>0</v>
          </cell>
          <cell r="I463">
            <v>0</v>
          </cell>
          <cell r="J463">
            <v>318</v>
          </cell>
          <cell r="K463">
            <v>0</v>
          </cell>
          <cell r="L463">
            <v>0</v>
          </cell>
          <cell r="M463">
            <v>0</v>
          </cell>
        </row>
        <row r="464">
          <cell r="G464">
            <v>0</v>
          </cell>
          <cell r="H464">
            <v>0</v>
          </cell>
          <cell r="I464">
            <v>0</v>
          </cell>
          <cell r="J464">
            <v>365</v>
          </cell>
          <cell r="K464">
            <v>0</v>
          </cell>
          <cell r="L464">
            <v>0</v>
          </cell>
          <cell r="M464">
            <v>0</v>
          </cell>
        </row>
        <row r="465">
          <cell r="G465">
            <v>0</v>
          </cell>
          <cell r="H465">
            <v>0</v>
          </cell>
          <cell r="I465">
            <v>0</v>
          </cell>
          <cell r="J465">
            <v>360</v>
          </cell>
          <cell r="K465">
            <v>0</v>
          </cell>
          <cell r="L465">
            <v>0</v>
          </cell>
          <cell r="M465">
            <v>0</v>
          </cell>
        </row>
        <row r="466">
          <cell r="G466">
            <v>0</v>
          </cell>
          <cell r="H466">
            <v>0</v>
          </cell>
          <cell r="I466">
            <v>0</v>
          </cell>
          <cell r="J466">
            <v>325</v>
          </cell>
          <cell r="K466">
            <v>0</v>
          </cell>
          <cell r="L466">
            <v>0</v>
          </cell>
          <cell r="M466">
            <v>0</v>
          </cell>
        </row>
        <row r="467">
          <cell r="G467">
            <v>0</v>
          </cell>
          <cell r="H467">
            <v>0</v>
          </cell>
          <cell r="I467">
            <v>0</v>
          </cell>
          <cell r="J467">
            <v>370</v>
          </cell>
          <cell r="K467">
            <v>0</v>
          </cell>
          <cell r="L467">
            <v>0</v>
          </cell>
          <cell r="M467">
            <v>0</v>
          </cell>
        </row>
        <row r="468">
          <cell r="G468">
            <v>0</v>
          </cell>
          <cell r="H468">
            <v>0</v>
          </cell>
          <cell r="I468">
            <v>0</v>
          </cell>
          <cell r="J468">
            <v>320</v>
          </cell>
          <cell r="K468">
            <v>0</v>
          </cell>
          <cell r="L468">
            <v>0</v>
          </cell>
          <cell r="M468">
            <v>0</v>
          </cell>
        </row>
        <row r="469">
          <cell r="G469">
            <v>0</v>
          </cell>
          <cell r="H469">
            <v>0</v>
          </cell>
          <cell r="I469">
            <v>0</v>
          </cell>
          <cell r="J469">
            <v>792</v>
          </cell>
          <cell r="K469">
            <v>0</v>
          </cell>
          <cell r="L469">
            <v>0</v>
          </cell>
          <cell r="M469">
            <v>0</v>
          </cell>
        </row>
        <row r="470">
          <cell r="G470">
            <v>0</v>
          </cell>
          <cell r="H470">
            <v>0</v>
          </cell>
          <cell r="I470">
            <v>0</v>
          </cell>
          <cell r="J470">
            <v>6220</v>
          </cell>
          <cell r="K470">
            <v>0</v>
          </cell>
          <cell r="L470">
            <v>0</v>
          </cell>
          <cell r="M470">
            <v>0</v>
          </cell>
        </row>
        <row r="471">
          <cell r="G471">
            <v>0</v>
          </cell>
          <cell r="H471">
            <v>0</v>
          </cell>
          <cell r="I471">
            <v>0</v>
          </cell>
          <cell r="J471">
            <v>27777</v>
          </cell>
          <cell r="K471">
            <v>0</v>
          </cell>
          <cell r="L471">
            <v>0</v>
          </cell>
          <cell r="M471">
            <v>0</v>
          </cell>
        </row>
        <row r="472">
          <cell r="G472">
            <v>0</v>
          </cell>
          <cell r="H472">
            <v>0</v>
          </cell>
          <cell r="I472">
            <v>0</v>
          </cell>
          <cell r="J472">
            <v>495</v>
          </cell>
          <cell r="K472">
            <v>0</v>
          </cell>
          <cell r="L472">
            <v>0</v>
          </cell>
          <cell r="M472">
            <v>0</v>
          </cell>
        </row>
        <row r="473">
          <cell r="G473">
            <v>0</v>
          </cell>
          <cell r="H473">
            <v>0</v>
          </cell>
          <cell r="I473">
            <v>0</v>
          </cell>
          <cell r="J473">
            <v>560</v>
          </cell>
          <cell r="K473">
            <v>0</v>
          </cell>
          <cell r="L473">
            <v>0</v>
          </cell>
          <cell r="M473">
            <v>0</v>
          </cell>
        </row>
        <row r="474">
          <cell r="G474">
            <v>0</v>
          </cell>
          <cell r="H474">
            <v>0</v>
          </cell>
          <cell r="I474">
            <v>0</v>
          </cell>
          <cell r="J474">
            <v>1000</v>
          </cell>
          <cell r="K474">
            <v>0</v>
          </cell>
          <cell r="L474">
            <v>0</v>
          </cell>
          <cell r="M474">
            <v>0</v>
          </cell>
        </row>
        <row r="475">
          <cell r="G475">
            <v>0</v>
          </cell>
          <cell r="H475">
            <v>0</v>
          </cell>
          <cell r="I475">
            <v>0</v>
          </cell>
          <cell r="J475">
            <v>0</v>
          </cell>
          <cell r="K475">
            <v>0</v>
          </cell>
          <cell r="L475">
            <v>0</v>
          </cell>
          <cell r="M475">
            <v>0</v>
          </cell>
        </row>
        <row r="476">
          <cell r="G476">
            <v>0</v>
          </cell>
          <cell r="H476">
            <v>0</v>
          </cell>
          <cell r="I476">
            <v>0</v>
          </cell>
          <cell r="J476">
            <v>0</v>
          </cell>
          <cell r="K476">
            <v>0</v>
          </cell>
          <cell r="L476">
            <v>0</v>
          </cell>
          <cell r="M476">
            <v>0</v>
          </cell>
        </row>
        <row r="477">
          <cell r="G477">
            <v>0</v>
          </cell>
          <cell r="H477">
            <v>0</v>
          </cell>
          <cell r="I477">
            <v>0</v>
          </cell>
          <cell r="J477">
            <v>0</v>
          </cell>
          <cell r="K477">
            <v>0</v>
          </cell>
          <cell r="L477">
            <v>0</v>
          </cell>
          <cell r="M477">
            <v>0</v>
          </cell>
        </row>
        <row r="478">
          <cell r="G478">
            <v>0</v>
          </cell>
          <cell r="H478">
            <v>0</v>
          </cell>
          <cell r="I478">
            <v>0</v>
          </cell>
          <cell r="J478">
            <v>9360</v>
          </cell>
          <cell r="K478">
            <v>0</v>
          </cell>
          <cell r="L478">
            <v>0</v>
          </cell>
          <cell r="M478">
            <v>0</v>
          </cell>
        </row>
        <row r="479">
          <cell r="G479">
            <v>0</v>
          </cell>
          <cell r="H479">
            <v>0</v>
          </cell>
          <cell r="I479">
            <v>0</v>
          </cell>
          <cell r="J479">
            <v>1910</v>
          </cell>
          <cell r="K479">
            <v>0</v>
          </cell>
          <cell r="L479">
            <v>0</v>
          </cell>
          <cell r="M479">
            <v>0</v>
          </cell>
        </row>
        <row r="480">
          <cell r="G480">
            <v>0</v>
          </cell>
          <cell r="H480">
            <v>0</v>
          </cell>
          <cell r="I480">
            <v>0</v>
          </cell>
          <cell r="J480">
            <v>250</v>
          </cell>
          <cell r="K480">
            <v>0</v>
          </cell>
          <cell r="L480">
            <v>0</v>
          </cell>
          <cell r="M480">
            <v>0</v>
          </cell>
        </row>
        <row r="481">
          <cell r="G481">
            <v>0</v>
          </cell>
          <cell r="H481">
            <v>0</v>
          </cell>
          <cell r="I481">
            <v>0</v>
          </cell>
          <cell r="J481">
            <v>650</v>
          </cell>
          <cell r="K481">
            <v>0</v>
          </cell>
          <cell r="L481">
            <v>0</v>
          </cell>
          <cell r="M481">
            <v>0</v>
          </cell>
        </row>
        <row r="482">
          <cell r="G482">
            <v>0</v>
          </cell>
          <cell r="H482">
            <v>0</v>
          </cell>
          <cell r="I482">
            <v>0</v>
          </cell>
          <cell r="J482">
            <v>88</v>
          </cell>
          <cell r="K482">
            <v>0</v>
          </cell>
          <cell r="L482">
            <v>0</v>
          </cell>
          <cell r="M482">
            <v>0</v>
          </cell>
        </row>
        <row r="483">
          <cell r="G483">
            <v>0</v>
          </cell>
          <cell r="H483">
            <v>0</v>
          </cell>
          <cell r="I483">
            <v>0</v>
          </cell>
          <cell r="J483">
            <v>5500</v>
          </cell>
          <cell r="K483">
            <v>0</v>
          </cell>
          <cell r="L483">
            <v>0</v>
          </cell>
          <cell r="M483">
            <v>0</v>
          </cell>
        </row>
        <row r="484">
          <cell r="G484">
            <v>0</v>
          </cell>
          <cell r="H484">
            <v>0</v>
          </cell>
          <cell r="I484">
            <v>0</v>
          </cell>
          <cell r="J484">
            <v>0</v>
          </cell>
          <cell r="K484">
            <v>0</v>
          </cell>
          <cell r="L484">
            <v>71</v>
          </cell>
          <cell r="M484">
            <v>0</v>
          </cell>
        </row>
        <row r="485">
          <cell r="G485">
            <v>0</v>
          </cell>
          <cell r="H485">
            <v>0</v>
          </cell>
          <cell r="I485">
            <v>0</v>
          </cell>
          <cell r="J485">
            <v>0</v>
          </cell>
          <cell r="K485">
            <v>0</v>
          </cell>
          <cell r="L485">
            <v>50</v>
          </cell>
          <cell r="M485">
            <v>0</v>
          </cell>
        </row>
        <row r="486">
          <cell r="G486">
            <v>0</v>
          </cell>
          <cell r="H486">
            <v>0</v>
          </cell>
          <cell r="I486">
            <v>0</v>
          </cell>
          <cell r="J486">
            <v>0</v>
          </cell>
          <cell r="K486">
            <v>0</v>
          </cell>
          <cell r="L486">
            <v>0</v>
          </cell>
          <cell r="M486">
            <v>0</v>
          </cell>
        </row>
        <row r="487">
          <cell r="G487">
            <v>0</v>
          </cell>
          <cell r="H487">
            <v>0</v>
          </cell>
          <cell r="I487">
            <v>0</v>
          </cell>
          <cell r="J487">
            <v>0</v>
          </cell>
          <cell r="K487">
            <v>0</v>
          </cell>
          <cell r="L487">
            <v>0</v>
          </cell>
          <cell r="M487">
            <v>0</v>
          </cell>
        </row>
        <row r="488">
          <cell r="G488">
            <v>0</v>
          </cell>
          <cell r="H488">
            <v>0</v>
          </cell>
          <cell r="I488">
            <v>0</v>
          </cell>
          <cell r="J488">
            <v>0</v>
          </cell>
          <cell r="K488">
            <v>0</v>
          </cell>
          <cell r="L488">
            <v>0</v>
          </cell>
          <cell r="M488">
            <v>0</v>
          </cell>
        </row>
        <row r="489">
          <cell r="G489">
            <v>0</v>
          </cell>
          <cell r="H489">
            <v>0</v>
          </cell>
          <cell r="I489">
            <v>0</v>
          </cell>
          <cell r="J489">
            <v>0</v>
          </cell>
          <cell r="K489">
            <v>0</v>
          </cell>
          <cell r="L489">
            <v>0</v>
          </cell>
          <cell r="M489">
            <v>0</v>
          </cell>
        </row>
        <row r="490">
          <cell r="G490">
            <v>0</v>
          </cell>
          <cell r="H490">
            <v>0</v>
          </cell>
          <cell r="I490">
            <v>0</v>
          </cell>
          <cell r="J490">
            <v>288</v>
          </cell>
          <cell r="K490">
            <v>0</v>
          </cell>
          <cell r="L490">
            <v>0</v>
          </cell>
          <cell r="M490">
            <v>0</v>
          </cell>
        </row>
        <row r="491">
          <cell r="G491">
            <v>0</v>
          </cell>
          <cell r="H491">
            <v>0</v>
          </cell>
          <cell r="I491">
            <v>0</v>
          </cell>
          <cell r="J491">
            <v>865</v>
          </cell>
          <cell r="K491">
            <v>0</v>
          </cell>
          <cell r="L491">
            <v>0</v>
          </cell>
          <cell r="M491">
            <v>0</v>
          </cell>
        </row>
        <row r="492">
          <cell r="G492">
            <v>0</v>
          </cell>
          <cell r="H492">
            <v>0</v>
          </cell>
          <cell r="I492">
            <v>0</v>
          </cell>
          <cell r="J492">
            <v>2000</v>
          </cell>
          <cell r="K492">
            <v>0</v>
          </cell>
          <cell r="L492">
            <v>0</v>
          </cell>
          <cell r="M492">
            <v>0</v>
          </cell>
        </row>
        <row r="493">
          <cell r="G493">
            <v>0</v>
          </cell>
          <cell r="H493">
            <v>0</v>
          </cell>
          <cell r="I493">
            <v>0</v>
          </cell>
          <cell r="J493">
            <v>320000</v>
          </cell>
          <cell r="K493">
            <v>0</v>
          </cell>
          <cell r="L493">
            <v>0</v>
          </cell>
          <cell r="M493">
            <v>0</v>
          </cell>
        </row>
        <row r="494">
          <cell r="G494">
            <v>0</v>
          </cell>
          <cell r="H494">
            <v>0</v>
          </cell>
          <cell r="I494">
            <v>0</v>
          </cell>
          <cell r="J494">
            <v>260000</v>
          </cell>
          <cell r="K494">
            <v>0</v>
          </cell>
          <cell r="L494">
            <v>0</v>
          </cell>
          <cell r="M494">
            <v>0</v>
          </cell>
        </row>
        <row r="495">
          <cell r="G495">
            <v>0</v>
          </cell>
          <cell r="H495">
            <v>0</v>
          </cell>
          <cell r="I495">
            <v>0</v>
          </cell>
          <cell r="J495">
            <v>4190</v>
          </cell>
          <cell r="K495">
            <v>0</v>
          </cell>
          <cell r="L495">
            <v>0</v>
          </cell>
          <cell r="M495">
            <v>0</v>
          </cell>
        </row>
        <row r="496">
          <cell r="G496">
            <v>0</v>
          </cell>
          <cell r="H496">
            <v>0</v>
          </cell>
          <cell r="I496">
            <v>0</v>
          </cell>
          <cell r="J496">
            <v>4540</v>
          </cell>
          <cell r="K496">
            <v>0</v>
          </cell>
          <cell r="L496">
            <v>0</v>
          </cell>
          <cell r="M496">
            <v>0</v>
          </cell>
        </row>
        <row r="497">
          <cell r="G497">
            <v>0</v>
          </cell>
          <cell r="H497">
            <v>0</v>
          </cell>
          <cell r="I497">
            <v>0</v>
          </cell>
          <cell r="J497">
            <v>5250</v>
          </cell>
          <cell r="K497">
            <v>0</v>
          </cell>
          <cell r="L497">
            <v>0</v>
          </cell>
          <cell r="M497">
            <v>0</v>
          </cell>
        </row>
        <row r="498">
          <cell r="G498">
            <v>0</v>
          </cell>
          <cell r="H498">
            <v>0</v>
          </cell>
          <cell r="I498">
            <v>0</v>
          </cell>
          <cell r="J498">
            <v>5950</v>
          </cell>
          <cell r="K498">
            <v>0</v>
          </cell>
          <cell r="L498">
            <v>0</v>
          </cell>
          <cell r="M498">
            <v>0</v>
          </cell>
        </row>
        <row r="499">
          <cell r="G499">
            <v>0</v>
          </cell>
          <cell r="H499">
            <v>95047</v>
          </cell>
          <cell r="I499">
            <v>0</v>
          </cell>
          <cell r="J499">
            <v>0</v>
          </cell>
          <cell r="K499">
            <v>0</v>
          </cell>
          <cell r="L499">
            <v>0</v>
          </cell>
          <cell r="M499">
            <v>0</v>
          </cell>
        </row>
        <row r="500">
          <cell r="G500">
            <v>0</v>
          </cell>
          <cell r="H500">
            <v>61199</v>
          </cell>
          <cell r="I500">
            <v>0</v>
          </cell>
          <cell r="J500">
            <v>1500</v>
          </cell>
          <cell r="K500">
            <v>0</v>
          </cell>
          <cell r="L500">
            <v>0</v>
          </cell>
          <cell r="M500">
            <v>0</v>
          </cell>
        </row>
        <row r="501">
          <cell r="G501">
            <v>0</v>
          </cell>
          <cell r="H501">
            <v>0</v>
          </cell>
          <cell r="I501">
            <v>0</v>
          </cell>
          <cell r="J501">
            <v>11700</v>
          </cell>
          <cell r="K501">
            <v>0</v>
          </cell>
          <cell r="L501">
            <v>0</v>
          </cell>
          <cell r="M501">
            <v>0</v>
          </cell>
        </row>
        <row r="502">
          <cell r="G502">
            <v>0</v>
          </cell>
          <cell r="H502">
            <v>0</v>
          </cell>
          <cell r="I502">
            <v>0</v>
          </cell>
          <cell r="J502">
            <v>270</v>
          </cell>
          <cell r="K502">
            <v>0</v>
          </cell>
          <cell r="L502">
            <v>0</v>
          </cell>
          <cell r="M502">
            <v>0</v>
          </cell>
        </row>
        <row r="503">
          <cell r="G503">
            <v>0</v>
          </cell>
          <cell r="H503">
            <v>0</v>
          </cell>
          <cell r="I503">
            <v>0</v>
          </cell>
          <cell r="J503">
            <v>0</v>
          </cell>
          <cell r="K503">
            <v>0</v>
          </cell>
          <cell r="L503">
            <v>0</v>
          </cell>
          <cell r="M503">
            <v>0</v>
          </cell>
        </row>
        <row r="504">
          <cell r="G504">
            <v>0</v>
          </cell>
          <cell r="H504">
            <v>0</v>
          </cell>
          <cell r="I504">
            <v>0</v>
          </cell>
          <cell r="J504">
            <v>0</v>
          </cell>
          <cell r="K504">
            <v>0</v>
          </cell>
          <cell r="L504">
            <v>0</v>
          </cell>
          <cell r="M504">
            <v>0</v>
          </cell>
        </row>
        <row r="505">
          <cell r="G505">
            <v>0</v>
          </cell>
          <cell r="H505">
            <v>0</v>
          </cell>
          <cell r="I505">
            <v>0</v>
          </cell>
          <cell r="J505">
            <v>0</v>
          </cell>
          <cell r="K505">
            <v>0</v>
          </cell>
          <cell r="L505">
            <v>0</v>
          </cell>
          <cell r="M505">
            <v>0</v>
          </cell>
        </row>
        <row r="506">
          <cell r="G506">
            <v>0</v>
          </cell>
          <cell r="H506">
            <v>50851</v>
          </cell>
          <cell r="I506">
            <v>0</v>
          </cell>
          <cell r="J506">
            <v>0</v>
          </cell>
          <cell r="K506">
            <v>0</v>
          </cell>
          <cell r="L506">
            <v>0</v>
          </cell>
          <cell r="M506">
            <v>0</v>
          </cell>
        </row>
        <row r="507">
          <cell r="G507">
            <v>0</v>
          </cell>
          <cell r="H507">
            <v>0</v>
          </cell>
          <cell r="I507">
            <v>0</v>
          </cell>
          <cell r="J507">
            <v>0</v>
          </cell>
          <cell r="K507">
            <v>0</v>
          </cell>
          <cell r="L507">
            <v>0</v>
          </cell>
          <cell r="M507">
            <v>0</v>
          </cell>
        </row>
        <row r="508">
          <cell r="G508">
            <v>376</v>
          </cell>
          <cell r="H508">
            <v>0</v>
          </cell>
          <cell r="I508">
            <v>0</v>
          </cell>
          <cell r="J508">
            <v>4500</v>
          </cell>
          <cell r="K508">
            <v>376</v>
          </cell>
          <cell r="L508">
            <v>0</v>
          </cell>
          <cell r="M508">
            <v>0</v>
          </cell>
        </row>
        <row r="509">
          <cell r="G509">
            <v>250</v>
          </cell>
          <cell r="H509">
            <v>0</v>
          </cell>
          <cell r="I509">
            <v>0</v>
          </cell>
          <cell r="J509">
            <v>3000</v>
          </cell>
          <cell r="K509">
            <v>250</v>
          </cell>
          <cell r="L509">
            <v>0</v>
          </cell>
          <cell r="M509">
            <v>0</v>
          </cell>
        </row>
        <row r="510">
          <cell r="G510">
            <v>1672</v>
          </cell>
          <cell r="H510">
            <v>0</v>
          </cell>
          <cell r="I510">
            <v>0</v>
          </cell>
          <cell r="J510">
            <v>44000</v>
          </cell>
          <cell r="K510">
            <v>1672</v>
          </cell>
          <cell r="L510">
            <v>0</v>
          </cell>
          <cell r="M510">
            <v>0</v>
          </cell>
        </row>
        <row r="511">
          <cell r="G511">
            <v>2120</v>
          </cell>
          <cell r="H511">
            <v>0</v>
          </cell>
          <cell r="I511">
            <v>0</v>
          </cell>
          <cell r="J511">
            <v>93000</v>
          </cell>
          <cell r="K511">
            <v>2120</v>
          </cell>
          <cell r="L511">
            <v>0</v>
          </cell>
          <cell r="M511">
            <v>0</v>
          </cell>
        </row>
        <row r="512">
          <cell r="G512">
            <v>695</v>
          </cell>
          <cell r="H512">
            <v>0</v>
          </cell>
          <cell r="I512">
            <v>0</v>
          </cell>
          <cell r="J512">
            <v>122000</v>
          </cell>
          <cell r="K512">
            <v>695</v>
          </cell>
          <cell r="L512">
            <v>0</v>
          </cell>
          <cell r="M512">
            <v>0</v>
          </cell>
        </row>
        <row r="513">
          <cell r="G513">
            <v>1054</v>
          </cell>
          <cell r="H513">
            <v>0</v>
          </cell>
          <cell r="I513">
            <v>0</v>
          </cell>
          <cell r="J513">
            <v>37000</v>
          </cell>
          <cell r="K513">
            <v>1054</v>
          </cell>
          <cell r="L513">
            <v>0</v>
          </cell>
          <cell r="M513">
            <v>0</v>
          </cell>
        </row>
        <row r="514">
          <cell r="G514">
            <v>722</v>
          </cell>
          <cell r="H514">
            <v>0</v>
          </cell>
          <cell r="I514">
            <v>0</v>
          </cell>
          <cell r="J514">
            <v>76000</v>
          </cell>
          <cell r="K514">
            <v>722</v>
          </cell>
          <cell r="L514">
            <v>0</v>
          </cell>
          <cell r="M514">
            <v>0</v>
          </cell>
        </row>
        <row r="515">
          <cell r="G515">
            <v>4476</v>
          </cell>
          <cell r="H515">
            <v>0</v>
          </cell>
          <cell r="I515">
            <v>0</v>
          </cell>
          <cell r="J515">
            <v>76000</v>
          </cell>
          <cell r="K515">
            <v>4476</v>
          </cell>
          <cell r="L515">
            <v>0</v>
          </cell>
          <cell r="M515">
            <v>0</v>
          </cell>
        </row>
        <row r="516">
          <cell r="G516">
            <v>86</v>
          </cell>
          <cell r="H516">
            <v>0</v>
          </cell>
          <cell r="I516">
            <v>0</v>
          </cell>
          <cell r="J516">
            <v>15200</v>
          </cell>
          <cell r="K516">
            <v>86</v>
          </cell>
          <cell r="L516">
            <v>0</v>
          </cell>
          <cell r="M516">
            <v>0</v>
          </cell>
        </row>
        <row r="517">
          <cell r="G517">
            <v>10</v>
          </cell>
          <cell r="H517">
            <v>0</v>
          </cell>
          <cell r="I517">
            <v>0</v>
          </cell>
          <cell r="J517">
            <v>2800</v>
          </cell>
          <cell r="K517">
            <v>10</v>
          </cell>
          <cell r="L517">
            <v>0</v>
          </cell>
          <cell r="M517">
            <v>0</v>
          </cell>
        </row>
        <row r="518">
          <cell r="G518">
            <v>1519</v>
          </cell>
          <cell r="H518">
            <v>0</v>
          </cell>
          <cell r="I518">
            <v>0</v>
          </cell>
          <cell r="J518">
            <v>6500</v>
          </cell>
          <cell r="K518">
            <v>1519</v>
          </cell>
          <cell r="L518">
            <v>0</v>
          </cell>
          <cell r="M518">
            <v>0</v>
          </cell>
        </row>
        <row r="519">
          <cell r="G519">
            <v>731</v>
          </cell>
          <cell r="H519">
            <v>0</v>
          </cell>
          <cell r="I519">
            <v>0</v>
          </cell>
          <cell r="J519">
            <v>55000</v>
          </cell>
          <cell r="K519">
            <v>731</v>
          </cell>
          <cell r="L519">
            <v>0</v>
          </cell>
          <cell r="M519">
            <v>0</v>
          </cell>
        </row>
        <row r="520">
          <cell r="G520">
            <v>606</v>
          </cell>
          <cell r="H520">
            <v>0</v>
          </cell>
          <cell r="I520">
            <v>0</v>
          </cell>
          <cell r="J520">
            <v>2100</v>
          </cell>
          <cell r="K520">
            <v>606</v>
          </cell>
          <cell r="L520">
            <v>0</v>
          </cell>
          <cell r="M520">
            <v>0</v>
          </cell>
        </row>
        <row r="521">
          <cell r="G521">
            <v>1153</v>
          </cell>
          <cell r="H521">
            <v>0</v>
          </cell>
          <cell r="I521">
            <v>0</v>
          </cell>
          <cell r="J521">
            <v>8800</v>
          </cell>
          <cell r="K521">
            <v>1153</v>
          </cell>
          <cell r="L521">
            <v>0</v>
          </cell>
          <cell r="M521">
            <v>0</v>
          </cell>
        </row>
        <row r="522">
          <cell r="G522">
            <v>2034</v>
          </cell>
          <cell r="H522">
            <v>0</v>
          </cell>
          <cell r="I522">
            <v>0</v>
          </cell>
          <cell r="J522">
            <v>7000</v>
          </cell>
          <cell r="K522">
            <v>2034</v>
          </cell>
          <cell r="L522">
            <v>0</v>
          </cell>
          <cell r="M522">
            <v>0</v>
          </cell>
        </row>
        <row r="523">
          <cell r="G523">
            <v>25288</v>
          </cell>
          <cell r="H523">
            <v>63220</v>
          </cell>
          <cell r="I523">
            <v>25288</v>
          </cell>
          <cell r="J523">
            <v>0</v>
          </cell>
          <cell r="K523">
            <v>0</v>
          </cell>
          <cell r="L523">
            <v>0</v>
          </cell>
          <cell r="M523">
            <v>0</v>
          </cell>
        </row>
        <row r="524">
          <cell r="G524">
            <v>6801</v>
          </cell>
          <cell r="H524">
            <v>34005</v>
          </cell>
          <cell r="I524">
            <v>6801</v>
          </cell>
          <cell r="J524">
            <v>0</v>
          </cell>
          <cell r="K524">
            <v>0</v>
          </cell>
          <cell r="L524">
            <v>0</v>
          </cell>
          <cell r="M524">
            <v>0</v>
          </cell>
        </row>
        <row r="525">
          <cell r="G525">
            <v>0</v>
          </cell>
          <cell r="H525">
            <v>0</v>
          </cell>
          <cell r="I525">
            <v>0</v>
          </cell>
          <cell r="J525">
            <v>0</v>
          </cell>
          <cell r="K525">
            <v>0</v>
          </cell>
          <cell r="L525">
            <v>0</v>
          </cell>
          <cell r="M525">
            <v>0</v>
          </cell>
        </row>
        <row r="526">
          <cell r="G526">
            <v>0</v>
          </cell>
          <cell r="H526">
            <v>0</v>
          </cell>
          <cell r="I526">
            <v>0</v>
          </cell>
          <cell r="J526">
            <v>0</v>
          </cell>
          <cell r="K526">
            <v>0</v>
          </cell>
          <cell r="L526">
            <v>0</v>
          </cell>
          <cell r="M526">
            <v>0</v>
          </cell>
        </row>
        <row r="527">
          <cell r="G527">
            <v>0</v>
          </cell>
          <cell r="H527">
            <v>0</v>
          </cell>
          <cell r="I527">
            <v>0</v>
          </cell>
          <cell r="J527">
            <v>0</v>
          </cell>
          <cell r="K527">
            <v>0</v>
          </cell>
          <cell r="L527">
            <v>0</v>
          </cell>
          <cell r="M527">
            <v>0</v>
          </cell>
        </row>
        <row r="528">
          <cell r="G528">
            <v>0</v>
          </cell>
          <cell r="H528">
            <v>0</v>
          </cell>
          <cell r="I528">
            <v>0</v>
          </cell>
          <cell r="J528">
            <v>0</v>
          </cell>
          <cell r="K528">
            <v>0</v>
          </cell>
          <cell r="L528">
            <v>0</v>
          </cell>
          <cell r="M528">
            <v>0</v>
          </cell>
        </row>
        <row r="529">
          <cell r="G529">
            <v>0</v>
          </cell>
          <cell r="H529">
            <v>0</v>
          </cell>
          <cell r="I529">
            <v>0</v>
          </cell>
          <cell r="J529">
            <v>0</v>
          </cell>
          <cell r="K529">
            <v>0</v>
          </cell>
          <cell r="L529">
            <v>0</v>
          </cell>
          <cell r="M529">
            <v>0</v>
          </cell>
        </row>
        <row r="530">
          <cell r="G530">
            <v>0</v>
          </cell>
          <cell r="H530">
            <v>0</v>
          </cell>
          <cell r="I530">
            <v>0</v>
          </cell>
          <cell r="J530">
            <v>0</v>
          </cell>
          <cell r="K530">
            <v>0</v>
          </cell>
          <cell r="L530">
            <v>0</v>
          </cell>
          <cell r="M530">
            <v>0</v>
          </cell>
        </row>
        <row r="531">
          <cell r="G531">
            <v>0</v>
          </cell>
          <cell r="H531">
            <v>0</v>
          </cell>
          <cell r="I531">
            <v>0</v>
          </cell>
          <cell r="J531">
            <v>0</v>
          </cell>
          <cell r="K531">
            <v>0</v>
          </cell>
          <cell r="L531">
            <v>0</v>
          </cell>
          <cell r="M531">
            <v>0</v>
          </cell>
        </row>
        <row r="532">
          <cell r="G532">
            <v>0</v>
          </cell>
          <cell r="H532">
            <v>0</v>
          </cell>
          <cell r="I532">
            <v>0</v>
          </cell>
          <cell r="J532">
            <v>0</v>
          </cell>
          <cell r="K532">
            <v>0</v>
          </cell>
          <cell r="L532">
            <v>0</v>
          </cell>
          <cell r="M532">
            <v>0</v>
          </cell>
        </row>
        <row r="533">
          <cell r="G533">
            <v>0</v>
          </cell>
          <cell r="H533">
            <v>0</v>
          </cell>
          <cell r="I533">
            <v>0</v>
          </cell>
          <cell r="J533">
            <v>0</v>
          </cell>
          <cell r="K533">
            <v>0</v>
          </cell>
          <cell r="L533">
            <v>0</v>
          </cell>
          <cell r="M533">
            <v>0</v>
          </cell>
        </row>
        <row r="534">
          <cell r="G534">
            <v>0</v>
          </cell>
          <cell r="H534">
            <v>0</v>
          </cell>
          <cell r="I534">
            <v>0</v>
          </cell>
          <cell r="J534">
            <v>0</v>
          </cell>
          <cell r="K534">
            <v>0</v>
          </cell>
          <cell r="L534">
            <v>0</v>
          </cell>
          <cell r="M534">
            <v>0</v>
          </cell>
        </row>
        <row r="535">
          <cell r="G535">
            <v>0</v>
          </cell>
          <cell r="H535">
            <v>0</v>
          </cell>
          <cell r="I535">
            <v>0</v>
          </cell>
          <cell r="J535">
            <v>0</v>
          </cell>
          <cell r="K535">
            <v>0</v>
          </cell>
          <cell r="L535">
            <v>0</v>
          </cell>
          <cell r="M535">
            <v>0</v>
          </cell>
        </row>
        <row r="536">
          <cell r="G536">
            <v>0</v>
          </cell>
          <cell r="H536">
            <v>0</v>
          </cell>
          <cell r="I536">
            <v>0</v>
          </cell>
          <cell r="J536">
            <v>0</v>
          </cell>
          <cell r="K536">
            <v>0</v>
          </cell>
          <cell r="L536">
            <v>0</v>
          </cell>
          <cell r="M536">
            <v>0</v>
          </cell>
        </row>
        <row r="537">
          <cell r="G537">
            <v>0</v>
          </cell>
          <cell r="H537">
            <v>0</v>
          </cell>
          <cell r="I537">
            <v>0</v>
          </cell>
          <cell r="J537">
            <v>0</v>
          </cell>
          <cell r="K537">
            <v>0</v>
          </cell>
          <cell r="L537">
            <v>0</v>
          </cell>
          <cell r="M537">
            <v>0</v>
          </cell>
        </row>
        <row r="538">
          <cell r="G538">
            <v>0</v>
          </cell>
          <cell r="H538">
            <v>0</v>
          </cell>
          <cell r="I538">
            <v>0</v>
          </cell>
          <cell r="J538">
            <v>0</v>
          </cell>
          <cell r="K538">
            <v>0</v>
          </cell>
          <cell r="L538">
            <v>0</v>
          </cell>
          <cell r="M538">
            <v>0</v>
          </cell>
        </row>
        <row r="539">
          <cell r="G539">
            <v>0</v>
          </cell>
          <cell r="H539">
            <v>0</v>
          </cell>
          <cell r="I539">
            <v>0</v>
          </cell>
          <cell r="J539">
            <v>0</v>
          </cell>
          <cell r="K539">
            <v>0</v>
          </cell>
          <cell r="L539">
            <v>0</v>
          </cell>
          <cell r="M539">
            <v>0</v>
          </cell>
        </row>
        <row r="551">
          <cell r="G551">
            <v>0</v>
          </cell>
          <cell r="H551">
            <v>50851</v>
          </cell>
          <cell r="I551">
            <v>0</v>
          </cell>
        </row>
        <row r="552">
          <cell r="G552">
            <v>0</v>
          </cell>
          <cell r="H552">
            <v>61271</v>
          </cell>
          <cell r="I552">
            <v>0</v>
          </cell>
        </row>
        <row r="553">
          <cell r="G553">
            <v>0</v>
          </cell>
          <cell r="H553">
            <v>72597</v>
          </cell>
          <cell r="I553">
            <v>0</v>
          </cell>
        </row>
        <row r="554">
          <cell r="G554">
            <v>0</v>
          </cell>
          <cell r="H554">
            <v>74036</v>
          </cell>
          <cell r="I554">
            <v>0</v>
          </cell>
        </row>
        <row r="555">
          <cell r="G555">
            <v>0</v>
          </cell>
          <cell r="H555">
            <v>60807</v>
          </cell>
          <cell r="I555">
            <v>0</v>
          </cell>
        </row>
        <row r="556">
          <cell r="G556">
            <v>0</v>
          </cell>
          <cell r="H556">
            <v>152246</v>
          </cell>
          <cell r="I556">
            <v>0</v>
          </cell>
        </row>
        <row r="557">
          <cell r="G557">
            <v>0</v>
          </cell>
          <cell r="H557">
            <v>61657</v>
          </cell>
          <cell r="I557">
            <v>0</v>
          </cell>
        </row>
        <row r="558">
          <cell r="G558">
            <v>0</v>
          </cell>
          <cell r="H558">
            <v>34005</v>
          </cell>
          <cell r="I558">
            <v>0</v>
          </cell>
        </row>
        <row r="559">
          <cell r="G559">
            <v>0</v>
          </cell>
          <cell r="H559">
            <v>76579</v>
          </cell>
          <cell r="I559">
            <v>0</v>
          </cell>
        </row>
        <row r="560">
          <cell r="G560">
            <v>0</v>
          </cell>
          <cell r="H560">
            <v>63196</v>
          </cell>
          <cell r="I560">
            <v>0</v>
          </cell>
        </row>
        <row r="561">
          <cell r="G561">
            <v>0</v>
          </cell>
          <cell r="H561">
            <v>78241</v>
          </cell>
          <cell r="I561">
            <v>0</v>
          </cell>
        </row>
        <row r="562">
          <cell r="G562">
            <v>0</v>
          </cell>
          <cell r="H562">
            <v>104700</v>
          </cell>
          <cell r="I562">
            <v>0</v>
          </cell>
        </row>
        <row r="563">
          <cell r="G563">
            <v>0</v>
          </cell>
          <cell r="H563">
            <v>53828</v>
          </cell>
          <cell r="I563">
            <v>0</v>
          </cell>
        </row>
        <row r="564">
          <cell r="G564">
            <v>0</v>
          </cell>
          <cell r="H564">
            <v>66382</v>
          </cell>
          <cell r="I564">
            <v>0</v>
          </cell>
        </row>
        <row r="565">
          <cell r="G565">
            <v>0</v>
          </cell>
          <cell r="H565">
            <v>51160</v>
          </cell>
          <cell r="I565">
            <v>0</v>
          </cell>
        </row>
        <row r="566">
          <cell r="G566">
            <v>0</v>
          </cell>
          <cell r="H566">
            <v>74682</v>
          </cell>
          <cell r="I566">
            <v>0</v>
          </cell>
        </row>
        <row r="567">
          <cell r="G567">
            <v>0</v>
          </cell>
          <cell r="H567">
            <v>0</v>
          </cell>
          <cell r="I567">
            <v>0</v>
          </cell>
        </row>
        <row r="568">
          <cell r="G568">
            <v>0</v>
          </cell>
          <cell r="H568">
            <v>0</v>
          </cell>
          <cell r="I568">
            <v>0</v>
          </cell>
        </row>
        <row r="569">
          <cell r="G569">
            <v>0</v>
          </cell>
          <cell r="H569">
            <v>0</v>
          </cell>
          <cell r="I569">
            <v>0</v>
          </cell>
        </row>
        <row r="570">
          <cell r="G570">
            <v>0</v>
          </cell>
          <cell r="H570">
            <v>0</v>
          </cell>
          <cell r="I570">
            <v>0</v>
          </cell>
        </row>
        <row r="571">
          <cell r="G571">
            <v>0</v>
          </cell>
          <cell r="H571">
            <v>0</v>
          </cell>
          <cell r="I571">
            <v>0</v>
          </cell>
        </row>
        <row r="572">
          <cell r="G572">
            <v>0</v>
          </cell>
          <cell r="H572">
            <v>69452</v>
          </cell>
          <cell r="I572">
            <v>0</v>
          </cell>
        </row>
        <row r="573">
          <cell r="G573">
            <v>0</v>
          </cell>
          <cell r="H573">
            <v>34005</v>
          </cell>
          <cell r="I573">
            <v>0</v>
          </cell>
        </row>
        <row r="574">
          <cell r="G574">
            <v>0</v>
          </cell>
          <cell r="H574">
            <v>53828</v>
          </cell>
          <cell r="I574">
            <v>0</v>
          </cell>
        </row>
        <row r="575">
          <cell r="G575">
            <v>0</v>
          </cell>
          <cell r="H575">
            <v>61538</v>
          </cell>
          <cell r="I575">
            <v>0</v>
          </cell>
        </row>
        <row r="576">
          <cell r="G576">
            <v>0</v>
          </cell>
          <cell r="H576">
            <v>65580</v>
          </cell>
          <cell r="I576">
            <v>0</v>
          </cell>
        </row>
        <row r="577">
          <cell r="G577">
            <v>0</v>
          </cell>
          <cell r="H577">
            <v>65740</v>
          </cell>
          <cell r="I577">
            <v>0</v>
          </cell>
        </row>
        <row r="578">
          <cell r="G578">
            <v>0</v>
          </cell>
          <cell r="H578">
            <v>54255</v>
          </cell>
          <cell r="I578">
            <v>0</v>
          </cell>
        </row>
        <row r="579">
          <cell r="G579">
            <v>0</v>
          </cell>
          <cell r="H579">
            <v>66194</v>
          </cell>
          <cell r="I579">
            <v>0</v>
          </cell>
        </row>
        <row r="580">
          <cell r="G580">
            <v>0</v>
          </cell>
          <cell r="H580">
            <v>54676</v>
          </cell>
          <cell r="I580">
            <v>0</v>
          </cell>
        </row>
        <row r="581">
          <cell r="G581">
            <v>0</v>
          </cell>
          <cell r="H581">
            <v>60159</v>
          </cell>
          <cell r="I581">
            <v>0</v>
          </cell>
        </row>
        <row r="582">
          <cell r="G582">
            <v>0</v>
          </cell>
          <cell r="H582">
            <v>127122</v>
          </cell>
          <cell r="I582">
            <v>0</v>
          </cell>
        </row>
        <row r="583">
          <cell r="G583">
            <v>0</v>
          </cell>
          <cell r="H583">
            <v>76579</v>
          </cell>
          <cell r="I583">
            <v>0</v>
          </cell>
        </row>
        <row r="584">
          <cell r="G584">
            <v>0</v>
          </cell>
          <cell r="H584">
            <v>0</v>
          </cell>
          <cell r="I584">
            <v>0</v>
          </cell>
        </row>
      </sheetData>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DATA"/>
      <sheetName val="DATA1"/>
      <sheetName val="인입공사"/>
      <sheetName val="정보센타"/>
    </sheetNames>
    <sheetDataSet>
      <sheetData sheetId="0"/>
      <sheetData sheetId="1">
        <row r="3">
          <cell r="A3" t="str">
            <v>1Φ</v>
          </cell>
          <cell r="B3">
            <v>1.33</v>
          </cell>
        </row>
        <row r="4">
          <cell r="A4" t="str">
            <v>3Φ</v>
          </cell>
          <cell r="B4">
            <v>1.25</v>
          </cell>
        </row>
        <row r="5">
          <cell r="A5" t="str">
            <v>FL</v>
          </cell>
          <cell r="B5">
            <v>1.25</v>
          </cell>
        </row>
        <row r="6">
          <cell r="A6" t="str">
            <v>IL</v>
          </cell>
          <cell r="B6">
            <v>1</v>
          </cell>
        </row>
        <row r="7">
          <cell r="A7" t="str">
            <v>MH</v>
          </cell>
          <cell r="B7">
            <v>1.1499999999999999</v>
          </cell>
        </row>
        <row r="8">
          <cell r="A8" t="str">
            <v>NH</v>
          </cell>
          <cell r="B8">
            <v>1.1499999999999999</v>
          </cell>
        </row>
        <row r="9">
          <cell r="A9" t="str">
            <v>TWIN</v>
          </cell>
          <cell r="B9">
            <v>1.25</v>
          </cell>
        </row>
      </sheetData>
      <sheetData sheetId="2" refreshError="1"/>
      <sheetData sheetId="3"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pldt"/>
      <sheetName val="공사원가"/>
      <sheetName val="내역서집계표"/>
      <sheetName val="내역서99-4"/>
      <sheetName val="일위대가집계표"/>
      <sheetName val="정부노임단가"/>
      <sheetName val="단가조사서"/>
      <sheetName val="견적중기"/>
      <sheetName val="중기산출근거"/>
      <sheetName val="중기집계표"/>
      <sheetName val="중기계산"/>
      <sheetName val="주입율"/>
      <sheetName val="토공일위"/>
      <sheetName val="공통일위"/>
      <sheetName val="일반토목공통일위"/>
      <sheetName val="LW일위"/>
      <sheetName val="토공-토사"/>
      <sheetName val="풍화암굴착및상차"/>
      <sheetName val="토사운반및사토장정리"/>
      <sheetName val="풍화암운반및사토장정리"/>
      <sheetName val="가시-토사천공"/>
      <sheetName val="가시-풍화암천공"/>
      <sheetName val="가시-연암천공"/>
      <sheetName val="가시-파일박기(디젤햄머)"/>
      <sheetName val="가시-파일뽑기(진동햄머)"/>
      <sheetName val="가시-띠장설치및철거"/>
      <sheetName val="케이싱설치"/>
      <sheetName val="가시-토류판설치-버팀보"/>
      <sheetName val="가시-버팀보3"/>
      <sheetName val="가시-버팀보9"/>
      <sheetName val="RCD-장비운반"/>
      <sheetName val="RCD-STAND파일압입"/>
      <sheetName val="RCD-장비이동및거치"/>
      <sheetName val="RCD-굴착(풍화암)"/>
      <sheetName val="RCD-굴착(기반암)"/>
      <sheetName val="RCD-슬라임처리"/>
      <sheetName val="RCD-말뚝조성공"/>
      <sheetName val="RCD-두부정리"/>
      <sheetName val="어스앵카-천공(토사)"/>
      <sheetName val="어스앵카-천공(풍화암)"/>
      <sheetName val="어스앵카-천공(연암)"/>
      <sheetName val="어스앵커-pc강선"/>
      <sheetName val="어스앵커-그라우팅"/>
      <sheetName val="어스앵커-pc콘"/>
      <sheetName val="이토상차및운반"/>
      <sheetName val="SCW-파일건입(디젤햄머)"/>
      <sheetName val="RCD-STRAND PILE 압입및굴착"/>
      <sheetName val="부대공-강재운반1"/>
      <sheetName val="철근운반"/>
      <sheetName val="부대공-시멘트운반"/>
      <sheetName val="혼합골재포설및다짐"/>
      <sheetName val="노체다짐"/>
      <sheetName val="노상다짐"/>
      <sheetName val="보조기층포설"/>
      <sheetName val="아스콘기층포장"/>
      <sheetName val="아스콘표층포장"/>
      <sheetName val="프라임코팅포설"/>
      <sheetName val="텍코팅포설"/>
      <sheetName val="24"/>
      <sheetName val="가시-쓰암천공"/>
      <sheetName val="가시-파으박기(디젤햄머)"/>
      <sheetName val="견"/>
      <sheetName val="99-05-10-서울대관련(내역서-1수정중)"/>
      <sheetName val="차액보증"/>
      <sheetName val="일위대가목차"/>
      <sheetName val="가공비"/>
      <sheetName val="3BL공동구 수량"/>
      <sheetName val="데이타"/>
      <sheetName val="식재인부"/>
      <sheetName val="단가표"/>
      <sheetName val="영동(D)"/>
      <sheetName val="BSD (2)"/>
      <sheetName val="Customer Databas"/>
      <sheetName val="말뚝물량"/>
      <sheetName val="계화배수"/>
      <sheetName val="수량산출서"/>
      <sheetName val="일위대가"/>
      <sheetName val="내역서"/>
      <sheetName val="전기일위대가"/>
      <sheetName val="CODE"/>
      <sheetName val="hvac내역서(제어동)"/>
      <sheetName val="도급"/>
      <sheetName val="대비"/>
      <sheetName val="교통대책내역"/>
      <sheetName val="Total"/>
      <sheetName val="관람석제출"/>
      <sheetName val="Proposal"/>
      <sheetName val="Sheet1"/>
      <sheetName val="INPUT"/>
      <sheetName val="공문"/>
      <sheetName val="세부내역"/>
      <sheetName val="Cover"/>
      <sheetName val="투찰"/>
      <sheetName val="공사비집계"/>
      <sheetName val="금액집계"/>
      <sheetName val="경비2내역"/>
      <sheetName val="을"/>
      <sheetName val="물량표"/>
      <sheetName val="JUCKEYK"/>
      <sheetName val="FB25JN"/>
      <sheetName val="보도경계블럭"/>
      <sheetName val="서울대규장각(가시설흙막이)"/>
      <sheetName val="N賃率-職"/>
      <sheetName val=" 견적서"/>
      <sheetName val="소비자가"/>
      <sheetName val="수량산출"/>
      <sheetName val="단면(RW1)"/>
      <sheetName val="BSD _2_"/>
      <sheetName val="20관리비율"/>
      <sheetName val="토공사"/>
      <sheetName val="토목"/>
      <sheetName val="내역서(총)"/>
      <sheetName val="교각1"/>
      <sheetName val="예산M12A"/>
      <sheetName val="TEL"/>
      <sheetName val="wall"/>
      <sheetName val="토공(완충)"/>
      <sheetName val="공사비 내역 (가)"/>
      <sheetName val="full (2)"/>
      <sheetName val="건축집계표"/>
      <sheetName val="unit 4"/>
      <sheetName val="금액내역서"/>
      <sheetName val="단가표 "/>
      <sheetName val="건축내역"/>
      <sheetName val="공사비내역서"/>
      <sheetName val="노임변동률"/>
      <sheetName val="fitting"/>
      <sheetName val="도급양식"/>
      <sheetName val="변화치수"/>
      <sheetName val="준검 내역서"/>
      <sheetName val="RCD-두부정리_x0000_ꘄŤ_x0000__x0004__x0000__x0000__x0000__x0000__x0000__x0000_휰Ť_x0000__x0000__x0000__x0000__x0000__x0000__x0000__x0000_ꐨŤ"/>
      <sheetName val="설계조건"/>
      <sheetName val="안정계산"/>
      <sheetName val="단면검토"/>
      <sheetName val="BLOCK(1)"/>
      <sheetName val="GRDBS"/>
      <sheetName val="여과지동"/>
      <sheetName val="기초자료"/>
      <sheetName val="설계서"/>
      <sheetName val="건축원가계산서"/>
      <sheetName val="설계개요"/>
      <sheetName val="조명시설"/>
      <sheetName val="BID"/>
      <sheetName val="공사원가계산서"/>
      <sheetName val="6호기"/>
      <sheetName val="list price"/>
      <sheetName val="DR(SUM)"/>
      <sheetName val="TL(SUM)"/>
      <sheetName val="상 부"/>
      <sheetName val="터파기및재료"/>
      <sheetName val="Sheet2"/>
      <sheetName val="원가계산"/>
      <sheetName val="EACT10"/>
      <sheetName val="대우단가(풍산)"/>
      <sheetName val="단면가정"/>
      <sheetName val="건축"/>
      <sheetName val="직접비"/>
      <sheetName val="시추주상도"/>
      <sheetName val="도급잔고내역"/>
      <sheetName val="Macro(전선)"/>
      <sheetName val="8월현금흐름표"/>
      <sheetName val="DI1"/>
      <sheetName val="UR2-Calculation"/>
      <sheetName val="Sheet5"/>
      <sheetName val="날개벽"/>
      <sheetName val="예산서"/>
      <sheetName val="견적서"/>
      <sheetName val="공사비예산서(토목분)"/>
      <sheetName val="옹벽"/>
      <sheetName val="단면치수"/>
      <sheetName val="factor"/>
      <sheetName val="내역집계표_소방"/>
      <sheetName val="#REF"/>
      <sheetName val="건축내역서"/>
      <sheetName val="Y-WORK"/>
      <sheetName val="ABUT수량-A1"/>
      <sheetName val="영업소실적"/>
      <sheetName val="7.5.2 BOQ Summary "/>
      <sheetName val="노원열병합  건축공사기성내역서"/>
      <sheetName val="부표총괄"/>
      <sheetName val="지장물C"/>
      <sheetName val="문학간접"/>
      <sheetName val="내역"/>
      <sheetName val="직노"/>
      <sheetName val="RCD-두부정리_x0000_ꘄŤ_x0004__x0000_휰ŤꐨŤ&amp;)[99-05-10-서울"/>
      <sheetName val="TB-내역서"/>
      <sheetName val="RCD-STRAND_PILE_압입및굴착"/>
      <sheetName val="BSD_(2)"/>
      <sheetName val="3BL공동구_수량"/>
      <sheetName val="공사비_내역_(가)"/>
      <sheetName val="Customer_Databas"/>
      <sheetName val="재집"/>
      <sheetName val="직재"/>
      <sheetName val="물가자료"/>
      <sheetName val="차수"/>
      <sheetName val="PAINT"/>
      <sheetName val="총괄표"/>
      <sheetName val="개요"/>
      <sheetName val="날개벽(좌,우=45도,75도)"/>
      <sheetName val="광진통합기성내역"/>
      <sheetName val="단중표"/>
      <sheetName val="시멘트"/>
      <sheetName val="direct"/>
      <sheetName val="wage"/>
      <sheetName val="SE-611"/>
      <sheetName val="I.설계조건"/>
      <sheetName val="Sheet3"/>
      <sheetName val="전산망"/>
      <sheetName val="b_gunmul"/>
      <sheetName val="b_balju (2)"/>
      <sheetName val="소방사항"/>
      <sheetName val="CALCULATION"/>
      <sheetName val="DESIGN_CRETERIA"/>
      <sheetName val="제경비"/>
      <sheetName val="danga"/>
      <sheetName val="ilch"/>
      <sheetName val="차량구입"/>
      <sheetName val="단위수량"/>
      <sheetName val="맨홀토공수량"/>
      <sheetName val="data1"/>
      <sheetName val="WO"/>
      <sheetName val="list_price"/>
      <sheetName val="_견적서"/>
      <sheetName val="상_부"/>
      <sheetName val="BSD__2_"/>
      <sheetName val="준검_내역서"/>
      <sheetName val="full_(2)"/>
      <sheetName val="unit_4"/>
      <sheetName val="원가"/>
      <sheetName val="DATE"/>
      <sheetName val="단가조사표"/>
      <sheetName val="DATA(BAC)"/>
      <sheetName val="분전반"/>
      <sheetName val="단가대비"/>
      <sheetName val="DATA"/>
      <sheetName val="견적내용입력"/>
      <sheetName val="견적서세부내용"/>
      <sheetName val="표지"/>
      <sheetName val="RCD-두부정리?ꘄŤ?_x0004_??????휰Ť????????ꐨŤ"/>
      <sheetName val="공통가설"/>
      <sheetName val="8.PILE  (돌출)"/>
      <sheetName val="전체공사"/>
      <sheetName val="SPEC"/>
      <sheetName val="대전월평내역"/>
      <sheetName val="CAL"/>
      <sheetName val="dg"/>
      <sheetName val="ELECTRIC"/>
      <sheetName val="1.우편집중내역서"/>
      <sheetName val="출역 "/>
      <sheetName val="산출내역서집계표"/>
      <sheetName val="간접"/>
      <sheetName val="집계표"/>
      <sheetName val="화산경계"/>
      <sheetName val="세부내역서(전기)"/>
      <sheetName val="사용자정의"/>
      <sheetName val="제품표준규격"/>
      <sheetName val="공사비총괄표"/>
      <sheetName val="BQ"/>
      <sheetName val="가설공사내역"/>
      <sheetName val="FAB별"/>
      <sheetName val="F4-F7"/>
      <sheetName val="BRAZIL"/>
      <sheetName val="정공공사"/>
      <sheetName val="갑지(추정)"/>
      <sheetName val="부대공"/>
      <sheetName val="RCD-두부정리?ꘄŤ_x0004_?휰ŤꐨŤ&amp;)[99-05-10-서울"/>
      <sheetName val="원형맨홀수량"/>
      <sheetName val="갑지1"/>
      <sheetName val="공사개요"/>
      <sheetName val="I一般比"/>
      <sheetName val="98수문일위"/>
      <sheetName val="실행철강하도"/>
      <sheetName val="단가조사-1"/>
      <sheetName val="단가조사-2"/>
      <sheetName val="RCD-STRAND_PILE_압입및굴착4"/>
      <sheetName val="RCD-STRAND_PILE_압입및굴착1"/>
      <sheetName val="RCD-STRAND_PILE_압입및굴착2"/>
      <sheetName val="RCD-STRAND_PILE_압입및굴착3"/>
    </sheetNames>
    <sheetDataSet>
      <sheetData sheetId="0" refreshError="1"/>
      <sheetData sheetId="1"/>
      <sheetData sheetId="2"/>
      <sheetData sheetId="3"/>
      <sheetData sheetId="4"/>
      <sheetData sheetId="5" refreshError="1">
        <row r="5">
          <cell r="D5" t="str">
            <v>(발표일:99.1.1)</v>
          </cell>
          <cell r="E5" t="str">
            <v>(발표일:98.9.1)</v>
          </cell>
          <cell r="F5" t="str">
            <v>(발표일:98.1.1)</v>
          </cell>
        </row>
        <row r="6">
          <cell r="A6" t="str">
            <v>L001</v>
          </cell>
          <cell r="B6" t="str">
            <v>갱    부</v>
          </cell>
          <cell r="C6" t="str">
            <v>인</v>
          </cell>
          <cell r="D6">
            <v>46995</v>
          </cell>
          <cell r="E6">
            <v>50308</v>
          </cell>
          <cell r="F6">
            <v>56352</v>
          </cell>
        </row>
        <row r="7">
          <cell r="A7" t="str">
            <v>L002</v>
          </cell>
          <cell r="B7" t="str">
            <v>도 목 수</v>
          </cell>
          <cell r="C7" t="str">
            <v>인</v>
          </cell>
          <cell r="D7">
            <v>0</v>
          </cell>
          <cell r="E7">
            <v>0</v>
          </cell>
          <cell r="F7">
            <v>81068</v>
          </cell>
        </row>
        <row r="8">
          <cell r="A8" t="str">
            <v>L003</v>
          </cell>
          <cell r="B8" t="str">
            <v>건축목공</v>
          </cell>
          <cell r="C8" t="str">
            <v>인</v>
          </cell>
          <cell r="D8">
            <v>62310</v>
          </cell>
          <cell r="E8">
            <v>65713</v>
          </cell>
          <cell r="F8">
            <v>71803</v>
          </cell>
        </row>
        <row r="9">
          <cell r="A9" t="str">
            <v>L004</v>
          </cell>
          <cell r="B9" t="str">
            <v>형틀목공</v>
          </cell>
          <cell r="C9" t="str">
            <v>인</v>
          </cell>
          <cell r="D9">
            <v>62603</v>
          </cell>
          <cell r="E9">
            <v>65381</v>
          </cell>
          <cell r="F9">
            <v>75306</v>
          </cell>
        </row>
        <row r="10">
          <cell r="A10" t="str">
            <v>L005</v>
          </cell>
          <cell r="B10" t="str">
            <v>창호목공</v>
          </cell>
          <cell r="C10" t="str">
            <v>인</v>
          </cell>
          <cell r="D10">
            <v>56563</v>
          </cell>
          <cell r="E10">
            <v>61043</v>
          </cell>
          <cell r="F10">
            <v>66162</v>
          </cell>
        </row>
        <row r="11">
          <cell r="A11" t="str">
            <v>L006</v>
          </cell>
          <cell r="B11" t="str">
            <v>철 골 공</v>
          </cell>
          <cell r="C11" t="str">
            <v>인</v>
          </cell>
          <cell r="D11">
            <v>60500</v>
          </cell>
          <cell r="E11">
            <v>64796</v>
          </cell>
          <cell r="F11">
            <v>73514</v>
          </cell>
        </row>
        <row r="12">
          <cell r="A12" t="str">
            <v>L007</v>
          </cell>
          <cell r="B12" t="str">
            <v>철    공</v>
          </cell>
          <cell r="C12" t="str">
            <v>인</v>
          </cell>
          <cell r="D12">
            <v>59797</v>
          </cell>
          <cell r="E12">
            <v>59917</v>
          </cell>
          <cell r="F12">
            <v>72430</v>
          </cell>
        </row>
        <row r="13">
          <cell r="A13" t="str">
            <v>L008</v>
          </cell>
          <cell r="B13" t="str">
            <v>철 근 공</v>
          </cell>
          <cell r="C13" t="str">
            <v>인</v>
          </cell>
          <cell r="D13">
            <v>65147</v>
          </cell>
          <cell r="E13">
            <v>66944</v>
          </cell>
          <cell r="F13">
            <v>77839</v>
          </cell>
        </row>
        <row r="14">
          <cell r="A14" t="str">
            <v>L009</v>
          </cell>
          <cell r="B14" t="str">
            <v>철 판 공</v>
          </cell>
          <cell r="C14" t="str">
            <v>인</v>
          </cell>
          <cell r="D14">
            <v>61774</v>
          </cell>
          <cell r="E14">
            <v>68465</v>
          </cell>
          <cell r="F14">
            <v>73217</v>
          </cell>
        </row>
        <row r="15">
          <cell r="A15" t="str">
            <v>L010</v>
          </cell>
          <cell r="B15" t="str">
            <v>셧 터 공</v>
          </cell>
          <cell r="C15" t="str">
            <v>인</v>
          </cell>
          <cell r="D15">
            <v>55318</v>
          </cell>
          <cell r="E15">
            <v>58035</v>
          </cell>
          <cell r="F15">
            <v>64659</v>
          </cell>
        </row>
        <row r="16">
          <cell r="A16" t="str">
            <v>L011</v>
          </cell>
          <cell r="B16" t="str">
            <v>샷 시 공</v>
          </cell>
          <cell r="C16" t="str">
            <v>인</v>
          </cell>
          <cell r="D16">
            <v>55318</v>
          </cell>
          <cell r="E16">
            <v>58035</v>
          </cell>
          <cell r="F16">
            <v>65647</v>
          </cell>
        </row>
        <row r="17">
          <cell r="A17" t="str">
            <v>L012</v>
          </cell>
          <cell r="B17" t="str">
            <v>절 단 공</v>
          </cell>
          <cell r="C17" t="str">
            <v>인</v>
          </cell>
          <cell r="D17">
            <v>59642</v>
          </cell>
          <cell r="E17">
            <v>67321</v>
          </cell>
          <cell r="F17">
            <v>65881</v>
          </cell>
        </row>
        <row r="18">
          <cell r="A18" t="str">
            <v>L013</v>
          </cell>
          <cell r="B18" t="str">
            <v>석    공</v>
          </cell>
          <cell r="C18" t="str">
            <v>인</v>
          </cell>
          <cell r="D18">
            <v>69257</v>
          </cell>
          <cell r="E18">
            <v>67292</v>
          </cell>
          <cell r="F18">
            <v>77005</v>
          </cell>
        </row>
        <row r="19">
          <cell r="A19" t="str">
            <v>L014</v>
          </cell>
          <cell r="B19" t="str">
            <v>특수비계공(15M이상)</v>
          </cell>
          <cell r="C19" t="str">
            <v>인</v>
          </cell>
          <cell r="D19">
            <v>78766</v>
          </cell>
          <cell r="E19">
            <v>75380</v>
          </cell>
          <cell r="F19">
            <v>85884</v>
          </cell>
        </row>
        <row r="20">
          <cell r="A20" t="str">
            <v>L015</v>
          </cell>
          <cell r="B20" t="str">
            <v>비 계 공</v>
          </cell>
          <cell r="C20" t="str">
            <v>인</v>
          </cell>
          <cell r="D20">
            <v>66531</v>
          </cell>
          <cell r="E20">
            <v>69324</v>
          </cell>
          <cell r="F20">
            <v>79467</v>
          </cell>
        </row>
        <row r="21">
          <cell r="A21" t="str">
            <v>L016</v>
          </cell>
          <cell r="B21" t="str">
            <v>동 발 공(터 널)</v>
          </cell>
          <cell r="C21" t="str">
            <v>인</v>
          </cell>
          <cell r="D21">
            <v>61285</v>
          </cell>
          <cell r="E21">
            <v>59691</v>
          </cell>
          <cell r="F21">
            <v>65485</v>
          </cell>
        </row>
        <row r="22">
          <cell r="A22" t="str">
            <v>L017</v>
          </cell>
          <cell r="B22" t="str">
            <v>조 적 공</v>
          </cell>
          <cell r="C22" t="str">
            <v>인</v>
          </cell>
          <cell r="D22">
            <v>58512</v>
          </cell>
          <cell r="E22">
            <v>58379</v>
          </cell>
          <cell r="F22">
            <v>67986</v>
          </cell>
        </row>
        <row r="23">
          <cell r="A23" t="str">
            <v>L018</v>
          </cell>
          <cell r="B23" t="str">
            <v>벽돌(블럭)제작공</v>
          </cell>
          <cell r="C23" t="str">
            <v>인</v>
          </cell>
          <cell r="D23">
            <v>56942</v>
          </cell>
          <cell r="E23">
            <v>57334</v>
          </cell>
          <cell r="F23">
            <v>61291</v>
          </cell>
        </row>
        <row r="24">
          <cell r="A24" t="str">
            <v>L019</v>
          </cell>
          <cell r="B24" t="str">
            <v>연 돌 공</v>
          </cell>
          <cell r="C24" t="str">
            <v>인</v>
          </cell>
          <cell r="D24">
            <v>58512</v>
          </cell>
          <cell r="E24">
            <v>58379</v>
          </cell>
          <cell r="F24">
            <v>72745</v>
          </cell>
        </row>
        <row r="25">
          <cell r="A25" t="str">
            <v>L020</v>
          </cell>
          <cell r="B25" t="str">
            <v>미 장 공</v>
          </cell>
          <cell r="C25" t="str">
            <v>인</v>
          </cell>
          <cell r="D25">
            <v>59451</v>
          </cell>
          <cell r="E25">
            <v>61569</v>
          </cell>
          <cell r="F25">
            <v>71283</v>
          </cell>
        </row>
        <row r="26">
          <cell r="A26" t="str">
            <v>L021</v>
          </cell>
          <cell r="B26" t="str">
            <v>방 수 공</v>
          </cell>
          <cell r="C26" t="str">
            <v>인</v>
          </cell>
          <cell r="D26">
            <v>50866</v>
          </cell>
          <cell r="E26">
            <v>51640</v>
          </cell>
          <cell r="F26">
            <v>57701</v>
          </cell>
        </row>
        <row r="27">
          <cell r="A27" t="str">
            <v>L022</v>
          </cell>
          <cell r="B27" t="str">
            <v>타 일 공</v>
          </cell>
          <cell r="C27" t="str">
            <v>인</v>
          </cell>
          <cell r="D27">
            <v>58994</v>
          </cell>
          <cell r="E27">
            <v>60706</v>
          </cell>
          <cell r="F27">
            <v>68147</v>
          </cell>
        </row>
        <row r="28">
          <cell r="A28" t="str">
            <v>L023</v>
          </cell>
          <cell r="B28" t="str">
            <v>줄 눈 공</v>
          </cell>
          <cell r="C28" t="str">
            <v>인</v>
          </cell>
          <cell r="D28">
            <v>58172</v>
          </cell>
          <cell r="E28">
            <v>55387</v>
          </cell>
          <cell r="F28">
            <v>63589</v>
          </cell>
        </row>
        <row r="29">
          <cell r="A29" t="str">
            <v>L024</v>
          </cell>
          <cell r="B29" t="str">
            <v>연 마 공</v>
          </cell>
          <cell r="C29" t="str">
            <v>인</v>
          </cell>
          <cell r="D29">
            <v>56709</v>
          </cell>
          <cell r="E29">
            <v>54957</v>
          </cell>
          <cell r="F29">
            <v>67289</v>
          </cell>
        </row>
        <row r="30">
          <cell r="A30" t="str">
            <v>L025</v>
          </cell>
          <cell r="B30" t="str">
            <v>콘크리트공</v>
          </cell>
          <cell r="C30" t="str">
            <v>인</v>
          </cell>
          <cell r="D30">
            <v>60596</v>
          </cell>
          <cell r="E30">
            <v>63605</v>
          </cell>
          <cell r="F30">
            <v>71184</v>
          </cell>
        </row>
        <row r="31">
          <cell r="A31" t="str">
            <v>L026</v>
          </cell>
          <cell r="B31" t="str">
            <v>바이브레타공</v>
          </cell>
          <cell r="C31" t="str">
            <v>인</v>
          </cell>
          <cell r="D31">
            <v>60596</v>
          </cell>
          <cell r="E31">
            <v>63605</v>
          </cell>
          <cell r="F31">
            <v>69081</v>
          </cell>
        </row>
        <row r="32">
          <cell r="A32" t="str">
            <v>L027</v>
          </cell>
          <cell r="B32" t="str">
            <v>보일러공</v>
          </cell>
          <cell r="C32" t="str">
            <v>인</v>
          </cell>
          <cell r="D32">
            <v>48190</v>
          </cell>
          <cell r="E32">
            <v>52463</v>
          </cell>
          <cell r="F32">
            <v>56787</v>
          </cell>
        </row>
        <row r="33">
          <cell r="A33" t="str">
            <v>L028</v>
          </cell>
          <cell r="B33" t="str">
            <v>배 관 공</v>
          </cell>
          <cell r="C33" t="str">
            <v>인</v>
          </cell>
          <cell r="D33">
            <v>48833</v>
          </cell>
          <cell r="E33">
            <v>52004</v>
          </cell>
          <cell r="F33">
            <v>58907</v>
          </cell>
        </row>
        <row r="34">
          <cell r="A34" t="str">
            <v>L029</v>
          </cell>
          <cell r="B34" t="str">
            <v>온 돌 공</v>
          </cell>
          <cell r="C34" t="str">
            <v>인</v>
          </cell>
          <cell r="D34">
            <v>59451</v>
          </cell>
          <cell r="E34">
            <v>61569</v>
          </cell>
          <cell r="F34">
            <v>54720</v>
          </cell>
        </row>
        <row r="35">
          <cell r="A35" t="str">
            <v>L030</v>
          </cell>
          <cell r="B35" t="str">
            <v>위 생 공</v>
          </cell>
          <cell r="C35" t="str">
            <v>인</v>
          </cell>
          <cell r="D35">
            <v>48855</v>
          </cell>
          <cell r="E35">
            <v>51145</v>
          </cell>
          <cell r="F35">
            <v>59212</v>
          </cell>
        </row>
        <row r="36">
          <cell r="A36" t="str">
            <v>L031</v>
          </cell>
          <cell r="B36" t="str">
            <v>보 온 공</v>
          </cell>
          <cell r="C36" t="str">
            <v>인</v>
          </cell>
          <cell r="D36">
            <v>49987</v>
          </cell>
          <cell r="E36">
            <v>54125</v>
          </cell>
          <cell r="F36">
            <v>63143</v>
          </cell>
        </row>
        <row r="37">
          <cell r="A37" t="str">
            <v>L032</v>
          </cell>
          <cell r="B37" t="str">
            <v>도 장 공</v>
          </cell>
          <cell r="C37" t="str">
            <v>인</v>
          </cell>
          <cell r="D37">
            <v>52915</v>
          </cell>
          <cell r="E37">
            <v>55640</v>
          </cell>
          <cell r="F37">
            <v>63038</v>
          </cell>
        </row>
        <row r="38">
          <cell r="A38" t="str">
            <v>L033</v>
          </cell>
          <cell r="B38" t="str">
            <v>내 장 공</v>
          </cell>
          <cell r="C38" t="str">
            <v>인</v>
          </cell>
          <cell r="D38">
            <v>58768</v>
          </cell>
          <cell r="E38">
            <v>59767</v>
          </cell>
          <cell r="F38">
            <v>72244</v>
          </cell>
        </row>
        <row r="39">
          <cell r="A39" t="str">
            <v>L034</v>
          </cell>
          <cell r="B39" t="str">
            <v>도 배 공</v>
          </cell>
          <cell r="C39" t="str">
            <v>인</v>
          </cell>
          <cell r="D39">
            <v>51632</v>
          </cell>
          <cell r="E39">
            <v>51201</v>
          </cell>
          <cell r="F39">
            <v>58443</v>
          </cell>
        </row>
        <row r="40">
          <cell r="A40" t="str">
            <v>L035</v>
          </cell>
          <cell r="B40" t="str">
            <v>아스타일공</v>
          </cell>
          <cell r="C40" t="str">
            <v>인</v>
          </cell>
          <cell r="D40">
            <v>58994</v>
          </cell>
          <cell r="E40">
            <v>60706</v>
          </cell>
          <cell r="F40">
            <v>71686</v>
          </cell>
        </row>
        <row r="41">
          <cell r="A41" t="str">
            <v>L036</v>
          </cell>
          <cell r="B41" t="str">
            <v>기 와 공</v>
          </cell>
          <cell r="C41" t="str">
            <v>인</v>
          </cell>
          <cell r="D41">
            <v>68363</v>
          </cell>
          <cell r="E41">
            <v>64891</v>
          </cell>
          <cell r="F41">
            <v>69476</v>
          </cell>
        </row>
        <row r="42">
          <cell r="A42" t="str">
            <v>L037</v>
          </cell>
          <cell r="B42" t="str">
            <v>슬레이트공</v>
          </cell>
          <cell r="C42" t="str">
            <v>인</v>
          </cell>
          <cell r="D42">
            <v>68363</v>
          </cell>
          <cell r="E42">
            <v>64891</v>
          </cell>
          <cell r="F42">
            <v>72727</v>
          </cell>
        </row>
        <row r="43">
          <cell r="A43" t="str">
            <v>L038</v>
          </cell>
          <cell r="B43" t="str">
            <v>화약취급공</v>
          </cell>
          <cell r="C43" t="str">
            <v>인</v>
          </cell>
          <cell r="D43">
            <v>67520</v>
          </cell>
          <cell r="E43">
            <v>60578</v>
          </cell>
          <cell r="F43">
            <v>69595</v>
          </cell>
        </row>
        <row r="44">
          <cell r="A44" t="str">
            <v>L039</v>
          </cell>
          <cell r="B44" t="str">
            <v>착 암 공</v>
          </cell>
          <cell r="C44" t="str">
            <v>인</v>
          </cell>
          <cell r="D44">
            <v>50107</v>
          </cell>
          <cell r="E44">
            <v>54279</v>
          </cell>
          <cell r="F44">
            <v>57292</v>
          </cell>
        </row>
        <row r="45">
          <cell r="A45" t="str">
            <v>L040</v>
          </cell>
          <cell r="B45" t="str">
            <v>보 안 공</v>
          </cell>
          <cell r="C45" t="str">
            <v>인</v>
          </cell>
          <cell r="D45">
            <v>41224</v>
          </cell>
          <cell r="E45">
            <v>44036</v>
          </cell>
          <cell r="F45">
            <v>41290</v>
          </cell>
        </row>
        <row r="46">
          <cell r="A46" t="str">
            <v>L041</v>
          </cell>
          <cell r="B46" t="str">
            <v>포 장 공</v>
          </cell>
          <cell r="C46" t="str">
            <v>인</v>
          </cell>
          <cell r="D46">
            <v>59695</v>
          </cell>
          <cell r="E46">
            <v>56237</v>
          </cell>
          <cell r="F46">
            <v>65494</v>
          </cell>
        </row>
        <row r="47">
          <cell r="A47" t="str">
            <v>L042</v>
          </cell>
          <cell r="B47" t="str">
            <v>포 설 공</v>
          </cell>
          <cell r="C47" t="str">
            <v>인</v>
          </cell>
          <cell r="D47">
            <v>53731</v>
          </cell>
          <cell r="E47">
            <v>54013</v>
          </cell>
          <cell r="F47">
            <v>65082</v>
          </cell>
        </row>
        <row r="48">
          <cell r="A48" t="str">
            <v>L043</v>
          </cell>
          <cell r="B48" t="str">
            <v>궤 도 공</v>
          </cell>
          <cell r="C48" t="str">
            <v>인</v>
          </cell>
          <cell r="D48">
            <v>53629</v>
          </cell>
          <cell r="E48">
            <v>62818</v>
          </cell>
          <cell r="F48">
            <v>60000</v>
          </cell>
        </row>
        <row r="49">
          <cell r="A49" t="str">
            <v>L044</v>
          </cell>
          <cell r="B49" t="str">
            <v>용 접 공(철 도)</v>
          </cell>
          <cell r="C49" t="str">
            <v>인</v>
          </cell>
          <cell r="D49">
            <v>58661</v>
          </cell>
          <cell r="E49">
            <v>55736</v>
          </cell>
          <cell r="F49">
            <v>67201</v>
          </cell>
        </row>
        <row r="50">
          <cell r="A50" t="str">
            <v>L045</v>
          </cell>
          <cell r="B50" t="str">
            <v>잠 수 부</v>
          </cell>
          <cell r="C50" t="str">
            <v>인</v>
          </cell>
          <cell r="D50">
            <v>87712</v>
          </cell>
          <cell r="E50">
            <v>73901</v>
          </cell>
          <cell r="F50">
            <v>81832</v>
          </cell>
        </row>
        <row r="51">
          <cell r="A51" t="str">
            <v>L046</v>
          </cell>
          <cell r="B51" t="str">
            <v>잠 함 공</v>
          </cell>
          <cell r="C51" t="str">
            <v>인</v>
          </cell>
          <cell r="D51">
            <v>0</v>
          </cell>
          <cell r="E51">
            <v>0</v>
          </cell>
          <cell r="F51">
            <v>0</v>
          </cell>
        </row>
        <row r="52">
          <cell r="A52" t="str">
            <v>L047</v>
          </cell>
          <cell r="B52" t="str">
            <v>보 링 공</v>
          </cell>
          <cell r="C52" t="str">
            <v>인</v>
          </cell>
          <cell r="D52">
            <v>50288</v>
          </cell>
          <cell r="E52">
            <v>53721</v>
          </cell>
          <cell r="F52">
            <v>58626</v>
          </cell>
        </row>
        <row r="53">
          <cell r="A53" t="str">
            <v>L049</v>
          </cell>
          <cell r="B53" t="str">
            <v>영림기사</v>
          </cell>
          <cell r="C53" t="str">
            <v>인</v>
          </cell>
          <cell r="D53">
            <v>0</v>
          </cell>
          <cell r="E53">
            <v>0</v>
          </cell>
          <cell r="F53">
            <v>72675</v>
          </cell>
        </row>
        <row r="54">
          <cell r="A54" t="str">
            <v>L050</v>
          </cell>
          <cell r="B54" t="str">
            <v>조 경 공</v>
          </cell>
          <cell r="C54" t="str">
            <v>인</v>
          </cell>
          <cell r="D54">
            <v>50250</v>
          </cell>
          <cell r="E54">
            <v>50321</v>
          </cell>
          <cell r="F54">
            <v>60207</v>
          </cell>
        </row>
        <row r="55">
          <cell r="A55" t="str">
            <v>L051</v>
          </cell>
          <cell r="B55" t="str">
            <v>벌 목 부</v>
          </cell>
          <cell r="C55" t="str">
            <v>인</v>
          </cell>
          <cell r="D55">
            <v>57718</v>
          </cell>
          <cell r="E55">
            <v>64902</v>
          </cell>
          <cell r="F55">
            <v>66433</v>
          </cell>
        </row>
        <row r="56">
          <cell r="A56" t="str">
            <v>L052</v>
          </cell>
          <cell r="B56" t="str">
            <v>조림인부</v>
          </cell>
          <cell r="C56" t="str">
            <v>인</v>
          </cell>
          <cell r="D56">
            <v>43854</v>
          </cell>
          <cell r="E56">
            <v>32014</v>
          </cell>
          <cell r="F56">
            <v>53688</v>
          </cell>
        </row>
        <row r="57">
          <cell r="A57" t="str">
            <v>L053</v>
          </cell>
          <cell r="B57" t="str">
            <v>플랜트 기계설치공</v>
          </cell>
          <cell r="C57" t="str">
            <v>인</v>
          </cell>
          <cell r="D57">
            <v>59903</v>
          </cell>
          <cell r="E57">
            <v>61521</v>
          </cell>
          <cell r="F57">
            <v>80805</v>
          </cell>
        </row>
        <row r="58">
          <cell r="A58" t="str">
            <v>L054</v>
          </cell>
          <cell r="B58" t="str">
            <v>플랜트 용접공</v>
          </cell>
          <cell r="C58" t="str">
            <v>인</v>
          </cell>
          <cell r="D58">
            <v>63349</v>
          </cell>
          <cell r="E58">
            <v>69101</v>
          </cell>
          <cell r="F58">
            <v>95379</v>
          </cell>
        </row>
        <row r="59">
          <cell r="A59" t="str">
            <v>L055</v>
          </cell>
          <cell r="B59" t="str">
            <v>플랜트 배관공</v>
          </cell>
          <cell r="C59" t="str">
            <v>인</v>
          </cell>
          <cell r="D59">
            <v>66377</v>
          </cell>
          <cell r="E59">
            <v>76135</v>
          </cell>
          <cell r="F59">
            <v>97219</v>
          </cell>
        </row>
        <row r="60">
          <cell r="A60" t="str">
            <v>L056</v>
          </cell>
          <cell r="B60" t="str">
            <v>플랜트 제관공</v>
          </cell>
          <cell r="C60" t="str">
            <v>인</v>
          </cell>
          <cell r="D60">
            <v>54813</v>
          </cell>
          <cell r="E60">
            <v>60834</v>
          </cell>
          <cell r="F60">
            <v>81966</v>
          </cell>
        </row>
        <row r="61">
          <cell r="A61" t="str">
            <v>L057</v>
          </cell>
          <cell r="B61" t="str">
            <v>시공측량사</v>
          </cell>
          <cell r="C61" t="str">
            <v>인</v>
          </cell>
          <cell r="D61">
            <v>44848</v>
          </cell>
          <cell r="E61">
            <v>47571</v>
          </cell>
          <cell r="F61">
            <v>58506</v>
          </cell>
        </row>
        <row r="62">
          <cell r="A62" t="str">
            <v>L058</v>
          </cell>
          <cell r="B62" t="str">
            <v>시공측량사조수</v>
          </cell>
          <cell r="C62" t="str">
            <v>인</v>
          </cell>
          <cell r="D62">
            <v>33985</v>
          </cell>
          <cell r="E62">
            <v>32619</v>
          </cell>
          <cell r="F62">
            <v>38777</v>
          </cell>
        </row>
        <row r="63">
          <cell r="A63" t="str">
            <v>L059</v>
          </cell>
          <cell r="B63" t="str">
            <v>측    부</v>
          </cell>
          <cell r="C63" t="str">
            <v>인</v>
          </cell>
          <cell r="D63">
            <v>26699</v>
          </cell>
          <cell r="E63">
            <v>32690</v>
          </cell>
          <cell r="F63">
            <v>32725</v>
          </cell>
        </row>
        <row r="64">
          <cell r="A64" t="str">
            <v>L060</v>
          </cell>
          <cell r="B64" t="str">
            <v>검 조 부</v>
          </cell>
          <cell r="C64" t="str">
            <v>인</v>
          </cell>
          <cell r="D64">
            <v>33755</v>
          </cell>
          <cell r="E64">
            <v>34098</v>
          </cell>
          <cell r="F64">
            <v>32800</v>
          </cell>
        </row>
        <row r="65">
          <cell r="A65" t="str">
            <v>L061</v>
          </cell>
          <cell r="B65" t="str">
            <v>송전전공</v>
          </cell>
          <cell r="C65" t="str">
            <v>인</v>
          </cell>
          <cell r="D65">
            <v>197482</v>
          </cell>
          <cell r="E65">
            <v>188956</v>
          </cell>
          <cell r="F65">
            <v>234733</v>
          </cell>
        </row>
        <row r="66">
          <cell r="A66" t="str">
            <v>L062</v>
          </cell>
          <cell r="B66" t="str">
            <v>배전전공</v>
          </cell>
          <cell r="C66" t="str">
            <v>인</v>
          </cell>
          <cell r="D66">
            <v>176615</v>
          </cell>
          <cell r="E66">
            <v>164094</v>
          </cell>
          <cell r="F66">
            <v>192602</v>
          </cell>
        </row>
        <row r="67">
          <cell r="A67" t="str">
            <v>L063</v>
          </cell>
          <cell r="B67" t="str">
            <v>플랜트 전공</v>
          </cell>
          <cell r="C67" t="str">
            <v>인</v>
          </cell>
          <cell r="D67">
            <v>52369</v>
          </cell>
          <cell r="E67">
            <v>54503</v>
          </cell>
          <cell r="F67">
            <v>64285</v>
          </cell>
        </row>
        <row r="68">
          <cell r="A68" t="str">
            <v>L064</v>
          </cell>
          <cell r="B68" t="str">
            <v>내선전공</v>
          </cell>
          <cell r="C68" t="str">
            <v>인</v>
          </cell>
          <cell r="D68">
            <v>47911</v>
          </cell>
          <cell r="E68">
            <v>51021</v>
          </cell>
          <cell r="F68">
            <v>57286</v>
          </cell>
        </row>
        <row r="69">
          <cell r="A69" t="str">
            <v>L065</v>
          </cell>
          <cell r="B69" t="str">
            <v>특별고압케이블전공</v>
          </cell>
          <cell r="C69" t="str">
            <v>인</v>
          </cell>
          <cell r="D69">
            <v>97565</v>
          </cell>
          <cell r="E69">
            <v>102881</v>
          </cell>
          <cell r="F69">
            <v>98463</v>
          </cell>
        </row>
        <row r="70">
          <cell r="A70" t="str">
            <v>L066</v>
          </cell>
          <cell r="B70" t="str">
            <v>고압케이블전공</v>
          </cell>
          <cell r="C70" t="str">
            <v>인</v>
          </cell>
          <cell r="D70">
            <v>66547</v>
          </cell>
          <cell r="E70">
            <v>74151</v>
          </cell>
          <cell r="F70">
            <v>74584</v>
          </cell>
        </row>
        <row r="71">
          <cell r="A71" t="str">
            <v>L067</v>
          </cell>
          <cell r="B71" t="str">
            <v>저압케이블전공</v>
          </cell>
          <cell r="C71" t="str">
            <v>인</v>
          </cell>
          <cell r="D71">
            <v>59146</v>
          </cell>
          <cell r="E71">
            <v>55486</v>
          </cell>
          <cell r="F71">
            <v>61877</v>
          </cell>
        </row>
        <row r="72">
          <cell r="A72" t="str">
            <v>L068</v>
          </cell>
          <cell r="B72" t="str">
            <v>철도신호공</v>
          </cell>
          <cell r="C72" t="str">
            <v>인</v>
          </cell>
          <cell r="D72">
            <v>79766</v>
          </cell>
          <cell r="E72">
            <v>73483</v>
          </cell>
          <cell r="F72">
            <v>88167</v>
          </cell>
        </row>
        <row r="73">
          <cell r="A73" t="str">
            <v>L069</v>
          </cell>
          <cell r="B73" t="str">
            <v>계 장 공</v>
          </cell>
          <cell r="C73" t="str">
            <v>인</v>
          </cell>
          <cell r="D73">
            <v>50009</v>
          </cell>
          <cell r="E73">
            <v>57587</v>
          </cell>
          <cell r="F73">
            <v>60822</v>
          </cell>
        </row>
        <row r="74">
          <cell r="A74" t="str">
            <v>L070</v>
          </cell>
          <cell r="B74" t="str">
            <v>전기공사기사 1급</v>
          </cell>
          <cell r="C74" t="str">
            <v>인</v>
          </cell>
          <cell r="D74">
            <v>0</v>
          </cell>
          <cell r="E74">
            <v>0</v>
          </cell>
          <cell r="F74">
            <v>64241</v>
          </cell>
        </row>
        <row r="75">
          <cell r="A75" t="str">
            <v>L071</v>
          </cell>
          <cell r="B75" t="str">
            <v>전기공사기사 2급</v>
          </cell>
          <cell r="C75" t="str">
            <v>인</v>
          </cell>
          <cell r="D75">
            <v>0</v>
          </cell>
          <cell r="E75">
            <v>0</v>
          </cell>
          <cell r="F75">
            <v>55069</v>
          </cell>
        </row>
        <row r="76">
          <cell r="A76" t="str">
            <v>L072</v>
          </cell>
          <cell r="B76" t="str">
            <v>통신외선공</v>
          </cell>
          <cell r="C76" t="str">
            <v>인</v>
          </cell>
          <cell r="D76">
            <v>73980</v>
          </cell>
          <cell r="E76">
            <v>77946</v>
          </cell>
          <cell r="F76">
            <v>89013</v>
          </cell>
        </row>
        <row r="77">
          <cell r="A77" t="str">
            <v>L073</v>
          </cell>
          <cell r="B77" t="str">
            <v>통신설비공</v>
          </cell>
          <cell r="C77" t="str">
            <v>인</v>
          </cell>
          <cell r="D77">
            <v>64758</v>
          </cell>
          <cell r="E77">
            <v>66296</v>
          </cell>
          <cell r="F77">
            <v>76852</v>
          </cell>
        </row>
        <row r="78">
          <cell r="A78" t="str">
            <v>L074</v>
          </cell>
          <cell r="B78" t="str">
            <v>통신내선공</v>
          </cell>
          <cell r="C78" t="str">
            <v>인</v>
          </cell>
          <cell r="D78">
            <v>60168</v>
          </cell>
          <cell r="E78">
            <v>63738</v>
          </cell>
          <cell r="F78">
            <v>72591</v>
          </cell>
        </row>
        <row r="79">
          <cell r="A79" t="str">
            <v>L075</v>
          </cell>
          <cell r="B79" t="str">
            <v>통신케이블공</v>
          </cell>
          <cell r="C79" t="str">
            <v>인</v>
          </cell>
          <cell r="D79">
            <v>75788</v>
          </cell>
          <cell r="E79">
            <v>80042</v>
          </cell>
          <cell r="F79">
            <v>90455</v>
          </cell>
        </row>
        <row r="80">
          <cell r="A80" t="str">
            <v>L076</v>
          </cell>
          <cell r="B80" t="str">
            <v>무선안테나공</v>
          </cell>
          <cell r="C80" t="str">
            <v>인</v>
          </cell>
          <cell r="D80">
            <v>91475</v>
          </cell>
          <cell r="E80">
            <v>97216</v>
          </cell>
          <cell r="F80">
            <v>110956</v>
          </cell>
        </row>
        <row r="81">
          <cell r="A81" t="str">
            <v>L077</v>
          </cell>
          <cell r="B81" t="str">
            <v>통신기사 1급</v>
          </cell>
          <cell r="C81" t="str">
            <v>인</v>
          </cell>
          <cell r="D81">
            <v>84229</v>
          </cell>
          <cell r="E81">
            <v>87004</v>
          </cell>
          <cell r="F81">
            <v>92723</v>
          </cell>
        </row>
        <row r="82">
          <cell r="A82" t="str">
            <v>L078</v>
          </cell>
          <cell r="B82" t="str">
            <v>통신기사 2급</v>
          </cell>
          <cell r="C82" t="str">
            <v>인</v>
          </cell>
          <cell r="D82">
            <v>79642</v>
          </cell>
          <cell r="E82">
            <v>78519</v>
          </cell>
          <cell r="F82">
            <v>82395</v>
          </cell>
        </row>
        <row r="83">
          <cell r="A83" t="str">
            <v>L079</v>
          </cell>
          <cell r="B83" t="str">
            <v>통신기능사</v>
          </cell>
          <cell r="C83" t="str">
            <v>인</v>
          </cell>
          <cell r="D83">
            <v>67759</v>
          </cell>
          <cell r="E83">
            <v>68332</v>
          </cell>
          <cell r="F83">
            <v>72194</v>
          </cell>
        </row>
        <row r="84">
          <cell r="A84" t="str">
            <v>L080</v>
          </cell>
          <cell r="B84" t="str">
            <v>수작업반장</v>
          </cell>
          <cell r="C84" t="str">
            <v>인</v>
          </cell>
          <cell r="D84">
            <v>57364</v>
          </cell>
          <cell r="E84">
            <v>54191</v>
          </cell>
          <cell r="F84">
            <v>74369</v>
          </cell>
        </row>
        <row r="85">
          <cell r="A85" t="str">
            <v>L081</v>
          </cell>
          <cell r="B85" t="str">
            <v>작업반장</v>
          </cell>
          <cell r="C85" t="str">
            <v>인</v>
          </cell>
          <cell r="D85">
            <v>57364</v>
          </cell>
          <cell r="E85">
            <v>54191</v>
          </cell>
          <cell r="F85">
            <v>60326</v>
          </cell>
        </row>
        <row r="86">
          <cell r="A86" t="str">
            <v>L082</v>
          </cell>
          <cell r="B86" t="str">
            <v>목    도</v>
          </cell>
          <cell r="C86" t="str">
            <v>인</v>
          </cell>
          <cell r="D86">
            <v>64408</v>
          </cell>
          <cell r="E86">
            <v>63010</v>
          </cell>
          <cell r="F86">
            <v>64758</v>
          </cell>
        </row>
        <row r="87">
          <cell r="A87" t="str">
            <v>L083</v>
          </cell>
          <cell r="B87" t="str">
            <v>조 력 공</v>
          </cell>
          <cell r="C87" t="str">
            <v>인</v>
          </cell>
          <cell r="D87">
            <v>39371</v>
          </cell>
          <cell r="E87">
            <v>40427</v>
          </cell>
          <cell r="F87">
            <v>48912</v>
          </cell>
        </row>
        <row r="88">
          <cell r="A88" t="str">
            <v>L084</v>
          </cell>
          <cell r="B88" t="str">
            <v>특별인부</v>
          </cell>
          <cell r="C88" t="str">
            <v>인</v>
          </cell>
          <cell r="D88">
            <v>48674</v>
          </cell>
          <cell r="E88">
            <v>49659</v>
          </cell>
          <cell r="F88">
            <v>57379</v>
          </cell>
        </row>
        <row r="89">
          <cell r="A89" t="str">
            <v>L085</v>
          </cell>
          <cell r="B89" t="str">
            <v>보통인부</v>
          </cell>
          <cell r="C89" t="str">
            <v>인</v>
          </cell>
          <cell r="D89">
            <v>33755</v>
          </cell>
          <cell r="E89">
            <v>34098</v>
          </cell>
          <cell r="F89">
            <v>37736</v>
          </cell>
        </row>
        <row r="90">
          <cell r="A90" t="str">
            <v>L086</v>
          </cell>
          <cell r="B90" t="str">
            <v>중기운전기사</v>
          </cell>
          <cell r="C90" t="str">
            <v>인</v>
          </cell>
          <cell r="D90">
            <v>53715</v>
          </cell>
          <cell r="E90">
            <v>52855</v>
          </cell>
          <cell r="F90">
            <v>56951</v>
          </cell>
        </row>
        <row r="91">
          <cell r="A91" t="str">
            <v>L087</v>
          </cell>
          <cell r="B91" t="str">
            <v>운전사(운반차)</v>
          </cell>
          <cell r="C91" t="str">
            <v>인</v>
          </cell>
          <cell r="D91">
            <v>49633</v>
          </cell>
          <cell r="E91">
            <v>53159</v>
          </cell>
          <cell r="F91">
            <v>51077</v>
          </cell>
        </row>
        <row r="92">
          <cell r="A92" t="str">
            <v>L088</v>
          </cell>
          <cell r="B92" t="str">
            <v>운전사(기  계)</v>
          </cell>
          <cell r="C92" t="str">
            <v>인</v>
          </cell>
          <cell r="D92">
            <v>45575</v>
          </cell>
          <cell r="E92">
            <v>45276</v>
          </cell>
          <cell r="F92">
            <v>54325</v>
          </cell>
        </row>
        <row r="93">
          <cell r="A93" t="str">
            <v>L089</v>
          </cell>
          <cell r="B93" t="str">
            <v>중기운전조수</v>
          </cell>
          <cell r="C93" t="str">
            <v>인</v>
          </cell>
          <cell r="D93">
            <v>40706</v>
          </cell>
          <cell r="E93">
            <v>39194</v>
          </cell>
          <cell r="F93">
            <v>42762</v>
          </cell>
        </row>
        <row r="94">
          <cell r="A94" t="str">
            <v>L090</v>
          </cell>
          <cell r="B94" t="str">
            <v>고급선원</v>
          </cell>
          <cell r="C94" t="str">
            <v>인</v>
          </cell>
          <cell r="D94">
            <v>67380</v>
          </cell>
          <cell r="E94">
            <v>63746</v>
          </cell>
          <cell r="F94">
            <v>63950</v>
          </cell>
        </row>
        <row r="95">
          <cell r="A95" t="str">
            <v>L091</v>
          </cell>
          <cell r="B95" t="str">
            <v>보통선원</v>
          </cell>
          <cell r="C95" t="str">
            <v>인</v>
          </cell>
          <cell r="D95">
            <v>52274</v>
          </cell>
          <cell r="E95">
            <v>54986</v>
          </cell>
          <cell r="F95">
            <v>49346</v>
          </cell>
        </row>
        <row r="96">
          <cell r="A96" t="str">
            <v>L092</v>
          </cell>
          <cell r="B96" t="str">
            <v>선    부</v>
          </cell>
          <cell r="C96" t="str">
            <v>인</v>
          </cell>
          <cell r="D96">
            <v>41303</v>
          </cell>
          <cell r="E96">
            <v>45267</v>
          </cell>
          <cell r="F96">
            <v>40088</v>
          </cell>
        </row>
        <row r="97">
          <cell r="A97" t="str">
            <v>L093</v>
          </cell>
          <cell r="B97" t="str">
            <v>준설선선장</v>
          </cell>
          <cell r="C97" t="str">
            <v>인</v>
          </cell>
          <cell r="D97">
            <v>77084</v>
          </cell>
          <cell r="E97">
            <v>77929</v>
          </cell>
          <cell r="F97">
            <v>79532</v>
          </cell>
        </row>
        <row r="98">
          <cell r="A98" t="str">
            <v>L094</v>
          </cell>
          <cell r="B98" t="str">
            <v>준설선기관장</v>
          </cell>
          <cell r="C98" t="str">
            <v>인</v>
          </cell>
          <cell r="D98">
            <v>65732</v>
          </cell>
          <cell r="E98">
            <v>66667</v>
          </cell>
          <cell r="F98">
            <v>70637</v>
          </cell>
        </row>
        <row r="99">
          <cell r="A99" t="str">
            <v>L095</v>
          </cell>
          <cell r="B99" t="str">
            <v>준설선기관사</v>
          </cell>
          <cell r="C99" t="str">
            <v>인</v>
          </cell>
          <cell r="D99">
            <v>62000</v>
          </cell>
          <cell r="E99">
            <v>63333</v>
          </cell>
          <cell r="F99">
            <v>56955</v>
          </cell>
        </row>
        <row r="100">
          <cell r="A100" t="str">
            <v>L096</v>
          </cell>
          <cell r="B100" t="str">
            <v>준설선운전사</v>
          </cell>
          <cell r="C100" t="str">
            <v>인</v>
          </cell>
          <cell r="D100">
            <v>64200</v>
          </cell>
          <cell r="E100">
            <v>58033</v>
          </cell>
          <cell r="F100">
            <v>66688</v>
          </cell>
        </row>
        <row r="101">
          <cell r="A101" t="str">
            <v>L097</v>
          </cell>
          <cell r="B101" t="str">
            <v>준설선전기사</v>
          </cell>
          <cell r="C101" t="str">
            <v>인</v>
          </cell>
          <cell r="D101">
            <v>66400</v>
          </cell>
          <cell r="E101">
            <v>66000</v>
          </cell>
          <cell r="F101">
            <v>63631</v>
          </cell>
        </row>
        <row r="102">
          <cell r="A102" t="str">
            <v>L098</v>
          </cell>
          <cell r="B102" t="str">
            <v>기계설치공</v>
          </cell>
          <cell r="C102" t="str">
            <v>인</v>
          </cell>
          <cell r="D102">
            <v>56925</v>
          </cell>
          <cell r="E102">
            <v>51838</v>
          </cell>
          <cell r="F102">
            <v>67415</v>
          </cell>
        </row>
        <row r="103">
          <cell r="A103" t="str">
            <v>L099</v>
          </cell>
          <cell r="B103" t="str">
            <v>기 계 공</v>
          </cell>
          <cell r="C103" t="str">
            <v>인</v>
          </cell>
          <cell r="D103">
            <v>49611</v>
          </cell>
          <cell r="E103">
            <v>49600</v>
          </cell>
          <cell r="F103">
            <v>58906</v>
          </cell>
        </row>
        <row r="104">
          <cell r="A104" t="str">
            <v>L100</v>
          </cell>
          <cell r="B104" t="str">
            <v>선 반 공</v>
          </cell>
          <cell r="C104" t="str">
            <v>인</v>
          </cell>
          <cell r="D104">
            <v>0</v>
          </cell>
          <cell r="E104">
            <v>0</v>
          </cell>
          <cell r="F104">
            <v>78752</v>
          </cell>
        </row>
        <row r="105">
          <cell r="A105" t="str">
            <v>L101</v>
          </cell>
          <cell r="B105" t="str">
            <v>정 비 공</v>
          </cell>
          <cell r="C105" t="str">
            <v>인</v>
          </cell>
          <cell r="D105">
            <v>0</v>
          </cell>
          <cell r="E105">
            <v>0</v>
          </cell>
          <cell r="F105">
            <v>52502</v>
          </cell>
        </row>
        <row r="106">
          <cell r="A106" t="str">
            <v>L102</v>
          </cell>
          <cell r="B106" t="str">
            <v>벨트콘베어작업공</v>
          </cell>
          <cell r="C106" t="str">
            <v>인</v>
          </cell>
          <cell r="D106">
            <v>0</v>
          </cell>
          <cell r="E106">
            <v>0</v>
          </cell>
          <cell r="F106">
            <v>0</v>
          </cell>
        </row>
        <row r="107">
          <cell r="A107" t="str">
            <v>L103</v>
          </cell>
          <cell r="B107" t="str">
            <v>현 도 사</v>
          </cell>
          <cell r="C107" t="str">
            <v>인</v>
          </cell>
          <cell r="D107">
            <v>66579</v>
          </cell>
          <cell r="E107">
            <v>0</v>
          </cell>
          <cell r="F107">
            <v>0</v>
          </cell>
        </row>
        <row r="108">
          <cell r="A108" t="str">
            <v>L104</v>
          </cell>
          <cell r="B108" t="str">
            <v>제 도 사</v>
          </cell>
          <cell r="C108" t="str">
            <v>인</v>
          </cell>
          <cell r="D108">
            <v>42366</v>
          </cell>
          <cell r="E108">
            <v>52957</v>
          </cell>
          <cell r="F108">
            <v>46978</v>
          </cell>
        </row>
        <row r="109">
          <cell r="A109" t="str">
            <v>L105</v>
          </cell>
          <cell r="B109" t="str">
            <v>시험사 1급</v>
          </cell>
          <cell r="C109" t="str">
            <v>인</v>
          </cell>
          <cell r="D109">
            <v>48017</v>
          </cell>
          <cell r="E109">
            <v>51959</v>
          </cell>
          <cell r="F109">
            <v>47867</v>
          </cell>
        </row>
        <row r="110">
          <cell r="A110" t="str">
            <v>L106</v>
          </cell>
          <cell r="B110" t="str">
            <v>시험사 2급</v>
          </cell>
          <cell r="C110" t="str">
            <v>인</v>
          </cell>
          <cell r="D110">
            <v>36857</v>
          </cell>
          <cell r="E110">
            <v>39935</v>
          </cell>
          <cell r="F110">
            <v>42272</v>
          </cell>
        </row>
        <row r="111">
          <cell r="A111" t="str">
            <v>L107</v>
          </cell>
          <cell r="B111" t="str">
            <v>시험사 3급</v>
          </cell>
          <cell r="C111" t="str">
            <v>인</v>
          </cell>
          <cell r="D111">
            <v>0</v>
          </cell>
          <cell r="E111">
            <v>0</v>
          </cell>
          <cell r="F111">
            <v>36667</v>
          </cell>
        </row>
        <row r="112">
          <cell r="A112" t="str">
            <v>L108</v>
          </cell>
          <cell r="B112" t="str">
            <v>시험사 4급</v>
          </cell>
          <cell r="C112" t="str">
            <v>인</v>
          </cell>
          <cell r="D112">
            <v>0</v>
          </cell>
          <cell r="E112">
            <v>0</v>
          </cell>
          <cell r="F112">
            <v>30223</v>
          </cell>
        </row>
        <row r="113">
          <cell r="A113" t="str">
            <v>L109</v>
          </cell>
          <cell r="B113" t="str">
            <v>시험보조수</v>
          </cell>
          <cell r="C113" t="str">
            <v>인</v>
          </cell>
          <cell r="D113">
            <v>29231</v>
          </cell>
          <cell r="E113">
            <v>31260</v>
          </cell>
          <cell r="F113">
            <v>31003</v>
          </cell>
        </row>
        <row r="114">
          <cell r="A114" t="str">
            <v>L110</v>
          </cell>
          <cell r="B114" t="str">
            <v>안전관리기사 1급</v>
          </cell>
          <cell r="C114" t="str">
            <v>인</v>
          </cell>
          <cell r="D114">
            <v>0</v>
          </cell>
          <cell r="E114">
            <v>0</v>
          </cell>
          <cell r="F114">
            <v>43959</v>
          </cell>
        </row>
        <row r="115">
          <cell r="A115" t="str">
            <v>L111</v>
          </cell>
          <cell r="B115" t="str">
            <v>안전관리기사 2급</v>
          </cell>
          <cell r="C115" t="str">
            <v>인</v>
          </cell>
          <cell r="D115">
            <v>0</v>
          </cell>
          <cell r="E115">
            <v>0</v>
          </cell>
          <cell r="F115">
            <v>38509</v>
          </cell>
        </row>
        <row r="116">
          <cell r="A116" t="str">
            <v>L112</v>
          </cell>
          <cell r="B116" t="str">
            <v>유 리 공</v>
          </cell>
          <cell r="C116" t="str">
            <v>인</v>
          </cell>
          <cell r="D116">
            <v>57574</v>
          </cell>
          <cell r="E116">
            <v>61877</v>
          </cell>
          <cell r="F116">
            <v>63783</v>
          </cell>
        </row>
        <row r="117">
          <cell r="A117" t="str">
            <v>L113</v>
          </cell>
          <cell r="B117" t="str">
            <v>함 석 공</v>
          </cell>
          <cell r="C117" t="str">
            <v>인</v>
          </cell>
          <cell r="D117">
            <v>56248</v>
          </cell>
          <cell r="E117">
            <v>56465</v>
          </cell>
          <cell r="F117">
            <v>68943</v>
          </cell>
        </row>
        <row r="118">
          <cell r="A118" t="str">
            <v>L114</v>
          </cell>
          <cell r="B118" t="str">
            <v>용 접 공(일 반)</v>
          </cell>
          <cell r="C118" t="str">
            <v>인</v>
          </cell>
          <cell r="D118">
            <v>60784</v>
          </cell>
          <cell r="E118">
            <v>61021</v>
          </cell>
          <cell r="F118">
            <v>74016</v>
          </cell>
        </row>
        <row r="119">
          <cell r="A119" t="str">
            <v>L115</v>
          </cell>
          <cell r="B119" t="str">
            <v>리 벳 공</v>
          </cell>
          <cell r="C119" t="str">
            <v>인</v>
          </cell>
          <cell r="D119">
            <v>60500</v>
          </cell>
          <cell r="E119">
            <v>64796</v>
          </cell>
          <cell r="F119">
            <v>71579</v>
          </cell>
        </row>
        <row r="120">
          <cell r="A120" t="str">
            <v>L116</v>
          </cell>
          <cell r="B120" t="str">
            <v>루 핑 공</v>
          </cell>
          <cell r="C120" t="str">
            <v>인</v>
          </cell>
          <cell r="D120">
            <v>50866</v>
          </cell>
          <cell r="E120">
            <v>51640</v>
          </cell>
          <cell r="F120">
            <v>57701</v>
          </cell>
        </row>
        <row r="121">
          <cell r="A121" t="str">
            <v>L117</v>
          </cell>
          <cell r="B121" t="str">
            <v>닥 트 공</v>
          </cell>
          <cell r="C121" t="str">
            <v>인</v>
          </cell>
          <cell r="D121">
            <v>48478</v>
          </cell>
          <cell r="E121">
            <v>52215</v>
          </cell>
          <cell r="F121">
            <v>58041</v>
          </cell>
        </row>
        <row r="122">
          <cell r="A122" t="str">
            <v>L118</v>
          </cell>
          <cell r="B122" t="str">
            <v>대 장 공</v>
          </cell>
          <cell r="C122" t="str">
            <v>인</v>
          </cell>
          <cell r="D122">
            <v>0</v>
          </cell>
          <cell r="E122">
            <v>0</v>
          </cell>
          <cell r="F122">
            <v>0</v>
          </cell>
        </row>
        <row r="123">
          <cell r="A123" t="str">
            <v>L119</v>
          </cell>
          <cell r="B123" t="str">
            <v>할 석 공</v>
          </cell>
          <cell r="C123" t="str">
            <v>인</v>
          </cell>
          <cell r="D123">
            <v>63951</v>
          </cell>
          <cell r="E123">
            <v>63908</v>
          </cell>
          <cell r="F123">
            <v>77728</v>
          </cell>
        </row>
        <row r="124">
          <cell r="A124" t="str">
            <v>L120</v>
          </cell>
          <cell r="B124" t="str">
            <v>제철축로공</v>
          </cell>
          <cell r="C124" t="str">
            <v>인</v>
          </cell>
          <cell r="D124">
            <v>92419</v>
          </cell>
          <cell r="E124">
            <v>93072</v>
          </cell>
          <cell r="F124">
            <v>93345</v>
          </cell>
        </row>
        <row r="125">
          <cell r="A125" t="str">
            <v>L121</v>
          </cell>
          <cell r="B125" t="str">
            <v>양 생 공</v>
          </cell>
          <cell r="C125" t="str">
            <v>인</v>
          </cell>
          <cell r="D125">
            <v>33755</v>
          </cell>
          <cell r="E125">
            <v>34098</v>
          </cell>
          <cell r="F125">
            <v>42244</v>
          </cell>
        </row>
        <row r="126">
          <cell r="A126" t="str">
            <v>L122</v>
          </cell>
          <cell r="B126" t="str">
            <v>계 령 공</v>
          </cell>
          <cell r="C126" t="str">
            <v>인</v>
          </cell>
          <cell r="D126">
            <v>52915</v>
          </cell>
          <cell r="E126">
            <v>55640</v>
          </cell>
          <cell r="F126">
            <v>0</v>
          </cell>
        </row>
        <row r="127">
          <cell r="A127" t="str">
            <v>L123</v>
          </cell>
          <cell r="B127" t="str">
            <v>사 공(배포함)</v>
          </cell>
          <cell r="C127" t="str">
            <v>인</v>
          </cell>
          <cell r="D127">
            <v>0</v>
          </cell>
          <cell r="E127">
            <v>0</v>
          </cell>
          <cell r="F127">
            <v>0</v>
          </cell>
        </row>
        <row r="128">
          <cell r="A128" t="str">
            <v>L124</v>
          </cell>
          <cell r="B128" t="str">
            <v>마 부(우마차포함)</v>
          </cell>
          <cell r="C128" t="str">
            <v>인</v>
          </cell>
          <cell r="D128">
            <v>0</v>
          </cell>
          <cell r="E128">
            <v>0</v>
          </cell>
          <cell r="F128">
            <v>0</v>
          </cell>
        </row>
        <row r="129">
          <cell r="A129" t="str">
            <v>L125</v>
          </cell>
          <cell r="B129" t="str">
            <v>제 재 공</v>
          </cell>
          <cell r="C129" t="str">
            <v>인</v>
          </cell>
          <cell r="D129">
            <v>0</v>
          </cell>
          <cell r="E129">
            <v>0</v>
          </cell>
          <cell r="F129">
            <v>0</v>
          </cell>
        </row>
        <row r="130">
          <cell r="A130" t="str">
            <v>L126</v>
          </cell>
          <cell r="B130" t="str">
            <v>철도궤도공</v>
          </cell>
          <cell r="C130" t="str">
            <v>인</v>
          </cell>
          <cell r="D130">
            <v>53629</v>
          </cell>
          <cell r="E130">
            <v>62818</v>
          </cell>
          <cell r="F130">
            <v>65636</v>
          </cell>
        </row>
        <row r="131">
          <cell r="A131" t="str">
            <v>L127</v>
          </cell>
          <cell r="B131" t="str">
            <v>지적기사 1급</v>
          </cell>
          <cell r="C131" t="str">
            <v>인</v>
          </cell>
          <cell r="D131">
            <v>91687</v>
          </cell>
          <cell r="E131">
            <v>93295</v>
          </cell>
          <cell r="F131">
            <v>93540</v>
          </cell>
        </row>
        <row r="132">
          <cell r="A132" t="str">
            <v>L128</v>
          </cell>
          <cell r="B132" t="str">
            <v>지적기사 2급</v>
          </cell>
          <cell r="C132" t="str">
            <v>인</v>
          </cell>
          <cell r="D132">
            <v>69173</v>
          </cell>
          <cell r="E132">
            <v>72840</v>
          </cell>
          <cell r="F132">
            <v>72183</v>
          </cell>
        </row>
        <row r="133">
          <cell r="A133" t="str">
            <v>L129</v>
          </cell>
          <cell r="B133" t="str">
            <v>지적기능사 1급</v>
          </cell>
          <cell r="C133" t="str">
            <v>인</v>
          </cell>
          <cell r="D133">
            <v>48878</v>
          </cell>
          <cell r="E133">
            <v>50316</v>
          </cell>
          <cell r="F133">
            <v>53062</v>
          </cell>
        </row>
        <row r="134">
          <cell r="A134" t="str">
            <v>L130</v>
          </cell>
          <cell r="B134" t="str">
            <v>지적기능사 2급</v>
          </cell>
          <cell r="C134" t="str">
            <v>인</v>
          </cell>
          <cell r="D134">
            <v>35131</v>
          </cell>
          <cell r="E134">
            <v>34731</v>
          </cell>
          <cell r="F134">
            <v>32715</v>
          </cell>
        </row>
        <row r="135">
          <cell r="A135" t="str">
            <v>L131</v>
          </cell>
          <cell r="B135" t="str">
            <v>치장벽돌공</v>
          </cell>
          <cell r="C135" t="str">
            <v>인</v>
          </cell>
          <cell r="D135">
            <v>61897</v>
          </cell>
          <cell r="E135">
            <v>64317</v>
          </cell>
          <cell r="F135">
            <v>73288</v>
          </cell>
        </row>
        <row r="136">
          <cell r="A136" t="str">
            <v>L132</v>
          </cell>
          <cell r="B136" t="str">
            <v>송전활선전공</v>
          </cell>
          <cell r="C136" t="str">
            <v>인</v>
          </cell>
          <cell r="D136">
            <v>235109</v>
          </cell>
          <cell r="E136">
            <v>250000</v>
          </cell>
          <cell r="F136">
            <v>0</v>
          </cell>
        </row>
        <row r="137">
          <cell r="A137" t="str">
            <v>L133</v>
          </cell>
          <cell r="B137" t="str">
            <v>배전활선전공</v>
          </cell>
          <cell r="C137" t="str">
            <v>인</v>
          </cell>
          <cell r="D137">
            <v>182772</v>
          </cell>
          <cell r="E137">
            <v>188915</v>
          </cell>
          <cell r="F137">
            <v>215055</v>
          </cell>
        </row>
        <row r="138">
          <cell r="A138" t="str">
            <v>L134</v>
          </cell>
          <cell r="B138" t="str">
            <v>중기조장</v>
          </cell>
          <cell r="C138" t="str">
            <v>인</v>
          </cell>
          <cell r="D138">
            <v>64260</v>
          </cell>
          <cell r="E138">
            <v>56042</v>
          </cell>
          <cell r="F138">
            <v>55484</v>
          </cell>
        </row>
        <row r="139">
          <cell r="A139" t="str">
            <v>L135</v>
          </cell>
          <cell r="B139" t="str">
            <v>모래분사공</v>
          </cell>
          <cell r="C139" t="str">
            <v>인</v>
          </cell>
          <cell r="D139">
            <v>52915</v>
          </cell>
          <cell r="E139">
            <v>55640</v>
          </cell>
          <cell r="F139">
            <v>49962</v>
          </cell>
        </row>
        <row r="140">
          <cell r="A140" t="str">
            <v>L137</v>
          </cell>
          <cell r="B140" t="str">
            <v>플랜트 특수용접공</v>
          </cell>
          <cell r="C140" t="str">
            <v>인</v>
          </cell>
          <cell r="D140">
            <v>100475</v>
          </cell>
          <cell r="E140">
            <v>93828</v>
          </cell>
          <cell r="F140">
            <v>141421</v>
          </cell>
        </row>
        <row r="141">
          <cell r="A141" t="str">
            <v>L200</v>
          </cell>
          <cell r="B141" t="str">
            <v>여자인부</v>
          </cell>
          <cell r="C141" t="str">
            <v>인</v>
          </cell>
          <cell r="D141">
            <v>0</v>
          </cell>
          <cell r="E141">
            <v>0</v>
          </cell>
          <cell r="F141">
            <v>0</v>
          </cell>
        </row>
        <row r="142">
          <cell r="A142" t="str">
            <v>L201</v>
          </cell>
          <cell r="B142" t="str">
            <v>조    공</v>
          </cell>
          <cell r="C142" t="str">
            <v>인</v>
          </cell>
          <cell r="D142">
            <v>0</v>
          </cell>
          <cell r="E142">
            <v>0</v>
          </cell>
          <cell r="F142">
            <v>0</v>
          </cell>
        </row>
        <row r="143">
          <cell r="A143" t="str">
            <v>L202</v>
          </cell>
          <cell r="B143" t="str">
            <v>포장특공</v>
          </cell>
          <cell r="C143" t="str">
            <v>인</v>
          </cell>
          <cell r="D143">
            <v>0</v>
          </cell>
          <cell r="E143">
            <v>0</v>
          </cell>
          <cell r="F143">
            <v>0</v>
          </cell>
        </row>
        <row r="144">
          <cell r="A144" t="str">
            <v>L203</v>
          </cell>
          <cell r="B144" t="str">
            <v>항 타 공</v>
          </cell>
          <cell r="C144" t="str">
            <v>인</v>
          </cell>
          <cell r="D144">
            <v>0</v>
          </cell>
          <cell r="E144">
            <v>0</v>
          </cell>
          <cell r="F144">
            <v>0</v>
          </cell>
        </row>
        <row r="145">
          <cell r="A145" t="str">
            <v>L204</v>
          </cell>
          <cell r="B145" t="str">
            <v>드 릴 공</v>
          </cell>
          <cell r="C145" t="str">
            <v>인</v>
          </cell>
          <cell r="D145">
            <v>0</v>
          </cell>
          <cell r="E145">
            <v>0</v>
          </cell>
          <cell r="F145">
            <v>0</v>
          </cell>
        </row>
        <row r="146">
          <cell r="A146" t="str">
            <v>L205</v>
          </cell>
          <cell r="B146" t="str">
            <v>WIRE MESH 설치공</v>
          </cell>
          <cell r="C146" t="str">
            <v>인</v>
          </cell>
          <cell r="D146">
            <v>0</v>
          </cell>
          <cell r="E146">
            <v>0</v>
          </cell>
          <cell r="F146">
            <v>0</v>
          </cell>
        </row>
        <row r="147">
          <cell r="A147" t="str">
            <v>L701</v>
          </cell>
          <cell r="B147" t="str">
            <v>특급기술자</v>
          </cell>
          <cell r="C147" t="str">
            <v>인</v>
          </cell>
          <cell r="D147">
            <v>132166</v>
          </cell>
          <cell r="E147">
            <v>142203</v>
          </cell>
          <cell r="F147">
            <v>142203</v>
          </cell>
        </row>
        <row r="148">
          <cell r="A148" t="str">
            <v>L702</v>
          </cell>
          <cell r="B148" t="str">
            <v>고급기술자</v>
          </cell>
          <cell r="C148" t="str">
            <v>인</v>
          </cell>
          <cell r="D148">
            <v>109695</v>
          </cell>
          <cell r="E148">
            <v>117410</v>
          </cell>
          <cell r="F148">
            <v>117410</v>
          </cell>
        </row>
        <row r="149">
          <cell r="A149" t="str">
            <v>L703</v>
          </cell>
          <cell r="B149" t="str">
            <v>중급기술자</v>
          </cell>
          <cell r="C149" t="str">
            <v>인</v>
          </cell>
          <cell r="D149">
            <v>91968</v>
          </cell>
          <cell r="E149">
            <v>97488</v>
          </cell>
          <cell r="F149">
            <v>97488</v>
          </cell>
        </row>
        <row r="150">
          <cell r="A150" t="str">
            <v>L704</v>
          </cell>
          <cell r="B150" t="str">
            <v>초급기술자</v>
          </cell>
          <cell r="C150" t="str">
            <v>인</v>
          </cell>
          <cell r="D150">
            <v>65947</v>
          </cell>
          <cell r="E150">
            <v>69405</v>
          </cell>
          <cell r="F150">
            <v>69405</v>
          </cell>
        </row>
        <row r="151">
          <cell r="A151" t="str">
            <v>L705</v>
          </cell>
          <cell r="B151" t="str">
            <v>고급기능사</v>
          </cell>
          <cell r="C151" t="str">
            <v>인</v>
          </cell>
          <cell r="D151">
            <v>67006</v>
          </cell>
          <cell r="E151">
            <v>68094</v>
          </cell>
          <cell r="F151">
            <v>68094</v>
          </cell>
        </row>
        <row r="152">
          <cell r="A152" t="str">
            <v>L706</v>
          </cell>
          <cell r="B152" t="str">
            <v>중급기능사</v>
          </cell>
          <cell r="C152" t="str">
            <v>인</v>
          </cell>
          <cell r="D152">
            <v>55830</v>
          </cell>
          <cell r="E152">
            <v>60249</v>
          </cell>
          <cell r="F152">
            <v>60249</v>
          </cell>
        </row>
        <row r="153">
          <cell r="A153" t="str">
            <v>L707</v>
          </cell>
          <cell r="B153" t="str">
            <v>초급기능사</v>
          </cell>
          <cell r="C153" t="str">
            <v>인</v>
          </cell>
          <cell r="D153">
            <v>46933</v>
          </cell>
          <cell r="E153">
            <v>48652</v>
          </cell>
          <cell r="F153">
            <v>48652</v>
          </cell>
        </row>
        <row r="154">
          <cell r="A154" t="str">
            <v>L301</v>
          </cell>
          <cell r="B154" t="str">
            <v>H/W설치기사</v>
          </cell>
          <cell r="C154" t="str">
            <v>인</v>
          </cell>
          <cell r="D154">
            <v>83297</v>
          </cell>
          <cell r="E154">
            <v>82162</v>
          </cell>
          <cell r="F154">
            <v>82913</v>
          </cell>
        </row>
        <row r="155">
          <cell r="A155" t="str">
            <v>L302</v>
          </cell>
          <cell r="B155" t="str">
            <v>H/W시험기사</v>
          </cell>
          <cell r="C155" t="str">
            <v>인</v>
          </cell>
          <cell r="D155">
            <v>85165</v>
          </cell>
          <cell r="E155">
            <v>82402</v>
          </cell>
          <cell r="F155">
            <v>84088</v>
          </cell>
        </row>
        <row r="156">
          <cell r="A156" t="str">
            <v>L303</v>
          </cell>
          <cell r="B156" t="str">
            <v>S/W시험기사</v>
          </cell>
          <cell r="C156" t="str">
            <v>인</v>
          </cell>
          <cell r="D156">
            <v>86583</v>
          </cell>
          <cell r="E156">
            <v>84693</v>
          </cell>
          <cell r="F156">
            <v>85238</v>
          </cell>
        </row>
        <row r="157">
          <cell r="A157" t="str">
            <v>L304</v>
          </cell>
          <cell r="B157" t="str">
            <v>CPU시험기사</v>
          </cell>
          <cell r="C157" t="str">
            <v>인</v>
          </cell>
          <cell r="D157">
            <v>81182</v>
          </cell>
          <cell r="E157">
            <v>79138</v>
          </cell>
          <cell r="F157">
            <v>80163</v>
          </cell>
        </row>
        <row r="158">
          <cell r="A158" t="str">
            <v>L305</v>
          </cell>
          <cell r="B158" t="str">
            <v>광통신기사</v>
          </cell>
          <cell r="C158" t="str">
            <v>인</v>
          </cell>
          <cell r="D158">
            <v>108175</v>
          </cell>
          <cell r="E158">
            <v>132875</v>
          </cell>
          <cell r="F158">
            <v>149857</v>
          </cell>
        </row>
        <row r="159">
          <cell r="A159" t="str">
            <v>L306</v>
          </cell>
          <cell r="B159" t="str">
            <v>광케이블기사</v>
          </cell>
          <cell r="C159" t="str">
            <v>인</v>
          </cell>
          <cell r="D159">
            <v>90147</v>
          </cell>
          <cell r="E159">
            <v>110336</v>
          </cell>
          <cell r="F159">
            <v>120493</v>
          </cell>
        </row>
        <row r="160">
          <cell r="A160" t="str">
            <v>L401</v>
          </cell>
          <cell r="B160" t="str">
            <v>도편수</v>
          </cell>
          <cell r="C160" t="str">
            <v>인</v>
          </cell>
          <cell r="D160">
            <v>120804</v>
          </cell>
          <cell r="E160">
            <v>131984</v>
          </cell>
          <cell r="F160">
            <v>132909</v>
          </cell>
        </row>
        <row r="161">
          <cell r="A161" t="str">
            <v>L402</v>
          </cell>
          <cell r="B161" t="str">
            <v>목조각공</v>
          </cell>
          <cell r="C161" t="str">
            <v>인</v>
          </cell>
          <cell r="D161">
            <v>109226</v>
          </cell>
          <cell r="E161">
            <v>96291</v>
          </cell>
          <cell r="F161">
            <v>95674</v>
          </cell>
        </row>
        <row r="162">
          <cell r="A162" t="str">
            <v>L403</v>
          </cell>
          <cell r="B162" t="str">
            <v>한식목공</v>
          </cell>
          <cell r="C162" t="str">
            <v>인</v>
          </cell>
          <cell r="D162">
            <v>89987</v>
          </cell>
          <cell r="E162">
            <v>87000</v>
          </cell>
          <cell r="F162">
            <v>86465</v>
          </cell>
        </row>
        <row r="163">
          <cell r="A163" t="str">
            <v>L404</v>
          </cell>
          <cell r="B163" t="str">
            <v>한식목공조공</v>
          </cell>
          <cell r="C163" t="str">
            <v>인</v>
          </cell>
          <cell r="D163">
            <v>73861</v>
          </cell>
          <cell r="E163">
            <v>69203</v>
          </cell>
          <cell r="F163">
            <v>62022</v>
          </cell>
        </row>
        <row r="164">
          <cell r="A164" t="str">
            <v>L405</v>
          </cell>
          <cell r="B164" t="str">
            <v>드잡이공</v>
          </cell>
          <cell r="C164" t="str">
            <v>인</v>
          </cell>
          <cell r="D164">
            <v>98743</v>
          </cell>
          <cell r="E164">
            <v>106667</v>
          </cell>
          <cell r="F164">
            <v>98108</v>
          </cell>
        </row>
        <row r="165">
          <cell r="A165" t="str">
            <v>L406</v>
          </cell>
          <cell r="B165" t="str">
            <v>한식와공</v>
          </cell>
          <cell r="C165" t="str">
            <v>인</v>
          </cell>
          <cell r="D165">
            <v>144566</v>
          </cell>
          <cell r="E165">
            <v>153013</v>
          </cell>
          <cell r="F165">
            <v>126465</v>
          </cell>
        </row>
        <row r="166">
          <cell r="A166" t="str">
            <v>L407</v>
          </cell>
          <cell r="B166" t="str">
            <v>한식와공조공</v>
          </cell>
          <cell r="C166" t="str">
            <v>인</v>
          </cell>
          <cell r="D166">
            <v>98830</v>
          </cell>
          <cell r="E166">
            <v>80622</v>
          </cell>
          <cell r="F166">
            <v>91058</v>
          </cell>
        </row>
        <row r="167">
          <cell r="A167" t="str">
            <v>L408</v>
          </cell>
          <cell r="B167" t="str">
            <v>석조각공</v>
          </cell>
          <cell r="C167" t="str">
            <v>인</v>
          </cell>
          <cell r="D167">
            <v>97323</v>
          </cell>
          <cell r="E167">
            <v>112022</v>
          </cell>
          <cell r="F167">
            <v>108908</v>
          </cell>
        </row>
        <row r="168">
          <cell r="A168" t="str">
            <v>L409</v>
          </cell>
          <cell r="B168" t="str">
            <v>특수화공</v>
          </cell>
          <cell r="C168" t="str">
            <v>인</v>
          </cell>
          <cell r="D168">
            <v>130909</v>
          </cell>
          <cell r="E168">
            <v>106000</v>
          </cell>
          <cell r="F168">
            <v>121264</v>
          </cell>
        </row>
        <row r="169">
          <cell r="A169" t="str">
            <v>L410</v>
          </cell>
          <cell r="B169" t="str">
            <v>화공</v>
          </cell>
          <cell r="C169" t="str">
            <v>인</v>
          </cell>
          <cell r="D169">
            <v>98506</v>
          </cell>
          <cell r="E169">
            <v>92685</v>
          </cell>
          <cell r="F169">
            <v>86801</v>
          </cell>
        </row>
        <row r="170">
          <cell r="A170" t="str">
            <v>L411</v>
          </cell>
          <cell r="B170" t="str">
            <v>한식미장공</v>
          </cell>
          <cell r="C170" t="str">
            <v>인</v>
          </cell>
          <cell r="D170">
            <v>83400</v>
          </cell>
          <cell r="E170">
            <v>78989</v>
          </cell>
          <cell r="F170">
            <v>79972</v>
          </cell>
        </row>
        <row r="171">
          <cell r="A171" t="str">
            <v>L501</v>
          </cell>
          <cell r="B171" t="str">
            <v>원자력배관공</v>
          </cell>
          <cell r="C171" t="str">
            <v>인</v>
          </cell>
          <cell r="D171">
            <v>85504</v>
          </cell>
          <cell r="E171">
            <v>84091</v>
          </cell>
          <cell r="F171">
            <v>85331</v>
          </cell>
        </row>
        <row r="172">
          <cell r="A172" t="str">
            <v>L502</v>
          </cell>
          <cell r="B172" t="str">
            <v>원자력용접공</v>
          </cell>
          <cell r="C172" t="str">
            <v>인</v>
          </cell>
          <cell r="D172">
            <v>91598</v>
          </cell>
          <cell r="E172">
            <v>97054</v>
          </cell>
          <cell r="F172">
            <v>98842</v>
          </cell>
        </row>
        <row r="173">
          <cell r="A173" t="str">
            <v>L503</v>
          </cell>
          <cell r="B173" t="str">
            <v>원자력기계설치공</v>
          </cell>
          <cell r="C173" t="str">
            <v>인</v>
          </cell>
          <cell r="D173">
            <v>95966</v>
          </cell>
          <cell r="E173">
            <v>97451</v>
          </cell>
          <cell r="F173">
            <v>98364</v>
          </cell>
        </row>
        <row r="174">
          <cell r="A174" t="str">
            <v>L504</v>
          </cell>
          <cell r="B174" t="str">
            <v>원자력덕트공</v>
          </cell>
          <cell r="C174" t="str">
            <v>인</v>
          </cell>
          <cell r="D174">
            <v>88404</v>
          </cell>
          <cell r="E174">
            <v>84386</v>
          </cell>
          <cell r="F174">
            <v>104350</v>
          </cell>
        </row>
        <row r="175">
          <cell r="A175" t="str">
            <v>L505</v>
          </cell>
          <cell r="B175" t="str">
            <v>원자력제관공</v>
          </cell>
          <cell r="C175" t="str">
            <v>인</v>
          </cell>
          <cell r="D175">
            <v>76226</v>
          </cell>
          <cell r="E175">
            <v>79640</v>
          </cell>
          <cell r="F175">
            <v>76379</v>
          </cell>
        </row>
        <row r="176">
          <cell r="A176" t="str">
            <v>L506</v>
          </cell>
          <cell r="B176" t="str">
            <v>원자력케이블공</v>
          </cell>
          <cell r="C176" t="str">
            <v>인</v>
          </cell>
          <cell r="D176">
            <v>61338</v>
          </cell>
          <cell r="E176">
            <v>66411</v>
          </cell>
          <cell r="F176">
            <v>85474</v>
          </cell>
        </row>
        <row r="177">
          <cell r="A177" t="str">
            <v>L507</v>
          </cell>
          <cell r="B177" t="str">
            <v>원자력계장공</v>
          </cell>
          <cell r="C177" t="str">
            <v>인</v>
          </cell>
          <cell r="D177">
            <v>58478</v>
          </cell>
          <cell r="E177">
            <v>48839</v>
          </cell>
          <cell r="F177">
            <v>0</v>
          </cell>
        </row>
        <row r="178">
          <cell r="A178" t="str">
            <v>L508</v>
          </cell>
          <cell r="B178" t="str">
            <v>고급원자력비파괴시험공</v>
          </cell>
          <cell r="C178" t="str">
            <v>인</v>
          </cell>
          <cell r="D178">
            <v>89172</v>
          </cell>
          <cell r="E178">
            <v>91089</v>
          </cell>
          <cell r="F178">
            <v>92315</v>
          </cell>
        </row>
        <row r="179">
          <cell r="A179" t="str">
            <v>L509</v>
          </cell>
          <cell r="B179" t="str">
            <v>특급원자력비파괴시험공</v>
          </cell>
          <cell r="C179" t="str">
            <v>인</v>
          </cell>
          <cell r="D179">
            <v>94950</v>
          </cell>
          <cell r="E179">
            <v>99701</v>
          </cell>
          <cell r="F179">
            <v>100409</v>
          </cell>
        </row>
        <row r="180">
          <cell r="A180" t="str">
            <v>L510</v>
          </cell>
          <cell r="B180" t="str">
            <v>원자력기술자</v>
          </cell>
          <cell r="C180" t="str">
            <v>인</v>
          </cell>
          <cell r="D180">
            <v>71548</v>
          </cell>
          <cell r="E180">
            <v>67556</v>
          </cell>
          <cell r="F180">
            <v>66616</v>
          </cell>
        </row>
        <row r="181">
          <cell r="A181" t="str">
            <v>L511</v>
          </cell>
          <cell r="B181" t="str">
            <v>중급원자력기술자</v>
          </cell>
          <cell r="C181" t="str">
            <v>인</v>
          </cell>
          <cell r="D181">
            <v>85398</v>
          </cell>
          <cell r="E181">
            <v>78598</v>
          </cell>
          <cell r="F181">
            <v>77992</v>
          </cell>
        </row>
        <row r="182">
          <cell r="A182" t="str">
            <v>L048</v>
          </cell>
          <cell r="B182" t="str">
            <v>우 물 공</v>
          </cell>
          <cell r="C182" t="str">
            <v>인</v>
          </cell>
          <cell r="D182">
            <v>50288</v>
          </cell>
          <cell r="E182">
            <v>53721</v>
          </cell>
          <cell r="F182">
            <v>50558</v>
          </cell>
        </row>
        <row r="183">
          <cell r="A183" t="str">
            <v>L601</v>
          </cell>
          <cell r="B183" t="str">
            <v>책임측량사</v>
          </cell>
          <cell r="C183" t="str">
            <v>인</v>
          </cell>
          <cell r="D183">
            <v>0</v>
          </cell>
          <cell r="E183">
            <v>0</v>
          </cell>
          <cell r="F183">
            <v>0</v>
          </cell>
        </row>
        <row r="184">
          <cell r="A184" t="str">
            <v>L602</v>
          </cell>
          <cell r="B184" t="str">
            <v>측지기사 1급</v>
          </cell>
          <cell r="C184" t="str">
            <v>인</v>
          </cell>
          <cell r="D184">
            <v>0</v>
          </cell>
          <cell r="E184">
            <v>0</v>
          </cell>
          <cell r="F184">
            <v>0</v>
          </cell>
        </row>
        <row r="185">
          <cell r="A185" t="str">
            <v>L603</v>
          </cell>
          <cell r="B185" t="str">
            <v>측지기사 2급</v>
          </cell>
          <cell r="C185" t="str">
            <v>인</v>
          </cell>
          <cell r="D185">
            <v>0</v>
          </cell>
          <cell r="E185">
            <v>0</v>
          </cell>
          <cell r="F185">
            <v>0</v>
          </cell>
        </row>
        <row r="186">
          <cell r="A186" t="str">
            <v>L604</v>
          </cell>
          <cell r="B186" t="str">
            <v>측량기능사 1급</v>
          </cell>
          <cell r="C186" t="str">
            <v>인</v>
          </cell>
          <cell r="D186">
            <v>0</v>
          </cell>
          <cell r="E186">
            <v>0</v>
          </cell>
          <cell r="F186">
            <v>0</v>
          </cell>
        </row>
        <row r="187">
          <cell r="A187" t="str">
            <v>L605</v>
          </cell>
          <cell r="B187" t="str">
            <v>측량기능사 또는 측량기능사 2급</v>
          </cell>
          <cell r="C187" t="str">
            <v>인</v>
          </cell>
          <cell r="D187">
            <v>0</v>
          </cell>
          <cell r="E187">
            <v>0</v>
          </cell>
          <cell r="F187">
            <v>0</v>
          </cell>
        </row>
        <row r="188">
          <cell r="A188" t="str">
            <v>L606</v>
          </cell>
          <cell r="B188" t="str">
            <v>항공사진기능사 1급(1급/2급통합)</v>
          </cell>
          <cell r="C188" t="str">
            <v>인</v>
          </cell>
          <cell r="D188">
            <v>0</v>
          </cell>
          <cell r="E188">
            <v>0</v>
          </cell>
          <cell r="F188">
            <v>0</v>
          </cell>
        </row>
        <row r="189">
          <cell r="A189" t="str">
            <v>L609</v>
          </cell>
          <cell r="B189" t="str">
            <v>도화기능사 또는 도화기능사 2급</v>
          </cell>
          <cell r="C189" t="str">
            <v>인</v>
          </cell>
          <cell r="D189">
            <v>0</v>
          </cell>
          <cell r="E189">
            <v>0</v>
          </cell>
          <cell r="F189">
            <v>0</v>
          </cell>
        </row>
        <row r="190">
          <cell r="A190" t="str">
            <v>L607</v>
          </cell>
          <cell r="B190" t="str">
            <v>항공사진기능사 또는 항공사진기능사 2급</v>
          </cell>
          <cell r="C190" t="str">
            <v>인</v>
          </cell>
          <cell r="D190">
            <v>0</v>
          </cell>
          <cell r="E190">
            <v>0</v>
          </cell>
          <cell r="F190">
            <v>0</v>
          </cell>
        </row>
        <row r="191">
          <cell r="A191" t="str">
            <v>L608</v>
          </cell>
          <cell r="B191" t="str">
            <v>도화기능사 1급(1급/2급통합)</v>
          </cell>
          <cell r="C191" t="str">
            <v>인</v>
          </cell>
          <cell r="D191">
            <v>0</v>
          </cell>
          <cell r="E191">
            <v>0</v>
          </cell>
          <cell r="F191">
            <v>0</v>
          </cell>
        </row>
        <row r="192">
          <cell r="A192" t="str">
            <v>L610</v>
          </cell>
          <cell r="B192" t="str">
            <v>지도제작기능사 1급(1급/2급통합)</v>
          </cell>
          <cell r="C192" t="str">
            <v>인</v>
          </cell>
          <cell r="D192">
            <v>0</v>
          </cell>
          <cell r="E192">
            <v>0</v>
          </cell>
          <cell r="F192">
            <v>0</v>
          </cell>
        </row>
        <row r="193">
          <cell r="A193" t="str">
            <v>L611</v>
          </cell>
          <cell r="B193" t="str">
            <v>지도제작기능사 또는 지도제작기능사 2급</v>
          </cell>
          <cell r="C193" t="str">
            <v>인</v>
          </cell>
          <cell r="D193">
            <v>0</v>
          </cell>
          <cell r="E193">
            <v>0</v>
          </cell>
          <cell r="F193">
            <v>0</v>
          </cell>
        </row>
        <row r="194">
          <cell r="A194" t="str">
            <v>L612</v>
          </cell>
          <cell r="B194" t="str">
            <v>사업용 조종사</v>
          </cell>
          <cell r="C194" t="str">
            <v>인</v>
          </cell>
          <cell r="D194">
            <v>0</v>
          </cell>
          <cell r="E194">
            <v>0</v>
          </cell>
          <cell r="F194">
            <v>0</v>
          </cell>
        </row>
        <row r="195">
          <cell r="A195" t="str">
            <v>L613</v>
          </cell>
          <cell r="B195" t="str">
            <v>항법사</v>
          </cell>
          <cell r="C195" t="str">
            <v>인</v>
          </cell>
          <cell r="D195">
            <v>0</v>
          </cell>
          <cell r="E195">
            <v>0</v>
          </cell>
          <cell r="F195">
            <v>0</v>
          </cell>
        </row>
        <row r="196">
          <cell r="A196" t="str">
            <v>L614</v>
          </cell>
          <cell r="B196" t="str">
            <v>항공정비사</v>
          </cell>
          <cell r="C196" t="str">
            <v>인</v>
          </cell>
          <cell r="D196">
            <v>0</v>
          </cell>
          <cell r="E196">
            <v>0</v>
          </cell>
          <cell r="F196">
            <v>0</v>
          </cell>
        </row>
        <row r="197">
          <cell r="A197" t="str">
            <v>L615</v>
          </cell>
          <cell r="B197" t="str">
            <v>항공사진촬영사</v>
          </cell>
          <cell r="C197" t="str">
            <v>인</v>
          </cell>
          <cell r="D197">
            <v>0</v>
          </cell>
          <cell r="E197">
            <v>0</v>
          </cell>
          <cell r="F197">
            <v>0</v>
          </cell>
        </row>
        <row r="198">
          <cell r="A198" t="str">
            <v>L512</v>
          </cell>
          <cell r="B198" t="str">
            <v>상급원자력기술자</v>
          </cell>
          <cell r="C198" t="str">
            <v>인</v>
          </cell>
          <cell r="D198">
            <v>109491</v>
          </cell>
          <cell r="E198">
            <v>116994</v>
          </cell>
          <cell r="F198">
            <v>114125</v>
          </cell>
        </row>
        <row r="199">
          <cell r="A199" t="str">
            <v>L513</v>
          </cell>
          <cell r="B199" t="str">
            <v>원자력품질관리사</v>
          </cell>
          <cell r="C199" t="str">
            <v>인</v>
          </cell>
          <cell r="D199">
            <v>104799</v>
          </cell>
          <cell r="E199">
            <v>103736</v>
          </cell>
          <cell r="F199">
            <v>105586</v>
          </cell>
        </row>
        <row r="200">
          <cell r="A200" t="str">
            <v>L514</v>
          </cell>
          <cell r="B200" t="str">
            <v>원자력 특별인부</v>
          </cell>
          <cell r="C200" t="str">
            <v>인</v>
          </cell>
          <cell r="D200">
            <v>58187</v>
          </cell>
          <cell r="E200">
            <v>68094</v>
          </cell>
          <cell r="F200">
            <v>64294</v>
          </cell>
        </row>
        <row r="201">
          <cell r="A201" t="str">
            <v>L515</v>
          </cell>
          <cell r="B201" t="str">
            <v>원자력 보온공</v>
          </cell>
          <cell r="C201" t="str">
            <v>인</v>
          </cell>
          <cell r="D201">
            <v>65826</v>
          </cell>
          <cell r="E201">
            <v>83402</v>
          </cell>
          <cell r="F201">
            <v>89519</v>
          </cell>
        </row>
        <row r="202">
          <cell r="A202" t="str">
            <v>L516</v>
          </cell>
          <cell r="B202" t="str">
            <v>원자력 플랜트전공</v>
          </cell>
          <cell r="C202" t="str">
            <v>인</v>
          </cell>
          <cell r="D202">
            <v>84229</v>
          </cell>
          <cell r="E202">
            <v>93332</v>
          </cell>
          <cell r="F202">
            <v>98008</v>
          </cell>
        </row>
        <row r="203">
          <cell r="A203" t="str">
            <v>L170</v>
          </cell>
          <cell r="B203" t="str">
            <v>견 출 공</v>
          </cell>
          <cell r="C203" t="str">
            <v>인</v>
          </cell>
          <cell r="D203">
            <v>59133</v>
          </cell>
          <cell r="E203">
            <v>60023</v>
          </cell>
          <cell r="F203">
            <v>68717</v>
          </cell>
        </row>
        <row r="204">
          <cell r="A204" t="str">
            <v>L171</v>
          </cell>
          <cell r="B204" t="str">
            <v>노 즐 공</v>
          </cell>
          <cell r="C204" t="str">
            <v>인</v>
          </cell>
          <cell r="D204">
            <v>63577</v>
          </cell>
          <cell r="E204">
            <v>57373</v>
          </cell>
          <cell r="F204">
            <v>67815</v>
          </cell>
        </row>
        <row r="205">
          <cell r="A205" t="str">
            <v>L172</v>
          </cell>
          <cell r="B205" t="str">
            <v>코 킹 공</v>
          </cell>
          <cell r="C205" t="str">
            <v>인</v>
          </cell>
          <cell r="D205">
            <v>57954</v>
          </cell>
          <cell r="E205">
            <v>66077</v>
          </cell>
          <cell r="F205">
            <v>63600</v>
          </cell>
        </row>
        <row r="206">
          <cell r="A206" t="str">
            <v>L173</v>
          </cell>
          <cell r="B206" t="str">
            <v>판넬조립공</v>
          </cell>
          <cell r="C206" t="str">
            <v>인</v>
          </cell>
          <cell r="D206">
            <v>55888</v>
          </cell>
          <cell r="E206">
            <v>58782</v>
          </cell>
          <cell r="F206">
            <v>67380</v>
          </cell>
        </row>
        <row r="207">
          <cell r="A207" t="str">
            <v>L181</v>
          </cell>
          <cell r="B207" t="str">
            <v>콘크리트공(광의)</v>
          </cell>
          <cell r="C207" t="str">
            <v>인</v>
          </cell>
          <cell r="D207">
            <v>0</v>
          </cell>
          <cell r="E207">
            <v>0</v>
          </cell>
          <cell r="F207">
            <v>71078</v>
          </cell>
        </row>
        <row r="208">
          <cell r="A208" t="str">
            <v>L182</v>
          </cell>
          <cell r="B208" t="str">
            <v>지붕잇기공</v>
          </cell>
          <cell r="C208" t="str">
            <v>인</v>
          </cell>
          <cell r="D208">
            <v>68363</v>
          </cell>
          <cell r="E208">
            <v>64891</v>
          </cell>
          <cell r="F208">
            <v>69497</v>
          </cell>
        </row>
        <row r="209">
          <cell r="A209" t="str">
            <v>L801</v>
          </cell>
          <cell r="B209" t="str">
            <v>특급감리원</v>
          </cell>
          <cell r="C209" t="str">
            <v>인</v>
          </cell>
          <cell r="D209">
            <v>155637</v>
          </cell>
          <cell r="E209">
            <v>0</v>
          </cell>
          <cell r="F209">
            <v>0</v>
          </cell>
        </row>
        <row r="210">
          <cell r="A210" t="str">
            <v>L802</v>
          </cell>
          <cell r="B210" t="str">
            <v>고급감리원</v>
          </cell>
          <cell r="C210" t="str">
            <v>인</v>
          </cell>
          <cell r="D210">
            <v>124025</v>
          </cell>
          <cell r="E210">
            <v>0</v>
          </cell>
          <cell r="F210">
            <v>0</v>
          </cell>
        </row>
        <row r="211">
          <cell r="A211" t="str">
            <v>L803</v>
          </cell>
          <cell r="B211" t="str">
            <v>중급감리원</v>
          </cell>
          <cell r="C211" t="str">
            <v>인</v>
          </cell>
          <cell r="D211">
            <v>103036</v>
          </cell>
          <cell r="E211">
            <v>0</v>
          </cell>
          <cell r="F211">
            <v>0</v>
          </cell>
        </row>
        <row r="212">
          <cell r="A212" t="str">
            <v>L804</v>
          </cell>
          <cell r="B212" t="str">
            <v>초급감리원</v>
          </cell>
          <cell r="C212" t="str">
            <v>인</v>
          </cell>
          <cell r="D212">
            <v>83228</v>
          </cell>
          <cell r="E212">
            <v>0</v>
          </cell>
          <cell r="F212">
            <v>0</v>
          </cell>
        </row>
        <row r="213">
          <cell r="A213" t="str">
            <v>L901</v>
          </cell>
          <cell r="B213" t="str">
            <v>전기공사기사1급</v>
          </cell>
          <cell r="C213" t="str">
            <v>인</v>
          </cell>
          <cell r="D213">
            <v>63956</v>
          </cell>
          <cell r="E213">
            <v>0</v>
          </cell>
          <cell r="F213">
            <v>64241</v>
          </cell>
        </row>
        <row r="214">
          <cell r="A214" t="str">
            <v>L902</v>
          </cell>
          <cell r="B214" t="str">
            <v>전기공사기사2급</v>
          </cell>
          <cell r="C214" t="str">
            <v>인</v>
          </cell>
          <cell r="D214">
            <v>56130</v>
          </cell>
          <cell r="E214">
            <v>0</v>
          </cell>
          <cell r="F214">
            <v>55069</v>
          </cell>
        </row>
        <row r="215">
          <cell r="A215" t="str">
            <v>L903</v>
          </cell>
          <cell r="B215" t="str">
            <v>변전전공</v>
          </cell>
          <cell r="C215" t="str">
            <v>인</v>
          </cell>
          <cell r="D215">
            <v>85699</v>
          </cell>
          <cell r="E215">
            <v>0</v>
          </cell>
          <cell r="F215">
            <v>0</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DATA"/>
      <sheetName val="TV"/>
      <sheetName val="DATA1"/>
      <sheetName val="Sheet7"/>
      <sheetName val="Sheet8"/>
      <sheetName val="Sheet9"/>
      <sheetName val="Sheet10"/>
      <sheetName val="Sheet11"/>
      <sheetName val="Sheet12"/>
      <sheetName val="인입공사"/>
      <sheetName val="누전차단기"/>
      <sheetName val="Sheet6"/>
      <sheetName val="FORM"/>
      <sheetName val="정보센타부하계산서-1"/>
      <sheetName val="정보센타부하계산서-2"/>
      <sheetName val="정보센타부하계산서-3"/>
      <sheetName val="간선계산서"/>
      <sheetName val="변압기용량계산서"/>
      <sheetName val="정보센타"/>
    </sheetNames>
    <sheetDataSet>
      <sheetData sheetId="0" refreshError="1"/>
      <sheetData sheetId="1" refreshError="1"/>
      <sheetData sheetId="2" refreshError="1">
        <row r="3">
          <cell r="A3" t="str">
            <v>1Φ</v>
          </cell>
          <cell r="B3">
            <v>1.33</v>
          </cell>
        </row>
        <row r="4">
          <cell r="A4" t="str">
            <v>3Φ</v>
          </cell>
          <cell r="B4">
            <v>1.25</v>
          </cell>
        </row>
        <row r="5">
          <cell r="A5" t="str">
            <v>FL</v>
          </cell>
          <cell r="B5">
            <v>1.25</v>
          </cell>
        </row>
        <row r="6">
          <cell r="A6" t="str">
            <v>IL</v>
          </cell>
          <cell r="B6">
            <v>1</v>
          </cell>
        </row>
        <row r="7">
          <cell r="A7" t="str">
            <v>MH</v>
          </cell>
          <cell r="B7">
            <v>1.1499999999999999</v>
          </cell>
        </row>
        <row r="8">
          <cell r="A8" t="str">
            <v>NH</v>
          </cell>
          <cell r="B8">
            <v>1.1499999999999999</v>
          </cell>
        </row>
        <row r="9">
          <cell r="A9" t="str">
            <v>TWIN</v>
          </cell>
          <cell r="B9">
            <v>1.25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DATA"/>
      <sheetName val="DATA1"/>
      <sheetName val="motel부하계산서"/>
      <sheetName val="FORM"/>
      <sheetName val="MOTEL간선계산서"/>
      <sheetName val="MOTEL 조도계산서"/>
      <sheetName val="Sheet4"/>
      <sheetName val="Sheet5"/>
      <sheetName val="Sheet6"/>
      <sheetName val="Sheet7"/>
      <sheetName val="Sheet8"/>
      <sheetName val="Sheet9"/>
      <sheetName val="Sheet10"/>
      <sheetName val="Sheet11"/>
      <sheetName val="Sheet12"/>
    </sheetNames>
    <sheetDataSet>
      <sheetData sheetId="0"/>
      <sheetData sheetId="1">
        <row r="3">
          <cell r="A3" t="str">
            <v>1Φ</v>
          </cell>
          <cell r="B3">
            <v>1.33</v>
          </cell>
        </row>
        <row r="4">
          <cell r="A4" t="str">
            <v>3Φ</v>
          </cell>
          <cell r="B4">
            <v>1.25</v>
          </cell>
        </row>
        <row r="5">
          <cell r="A5" t="str">
            <v>FL</v>
          </cell>
          <cell r="B5">
            <v>1.25</v>
          </cell>
        </row>
        <row r="6">
          <cell r="A6" t="str">
            <v>IL</v>
          </cell>
          <cell r="B6">
            <v>1</v>
          </cell>
        </row>
        <row r="7">
          <cell r="A7" t="str">
            <v>MH</v>
          </cell>
          <cell r="B7">
            <v>1.1499999999999999</v>
          </cell>
        </row>
        <row r="8">
          <cell r="A8" t="str">
            <v>NH</v>
          </cell>
          <cell r="B8">
            <v>1.1499999999999999</v>
          </cell>
        </row>
        <row r="9">
          <cell r="A9" t="str">
            <v>PL</v>
          </cell>
          <cell r="B9">
            <v>1.25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DATA"/>
      <sheetName val="DATA1"/>
      <sheetName val="인입공사"/>
      <sheetName val="정보센타"/>
    </sheetNames>
    <sheetDataSet>
      <sheetData sheetId="0"/>
      <sheetData sheetId="1">
        <row r="3">
          <cell r="A3" t="str">
            <v>1Φ</v>
          </cell>
          <cell r="B3">
            <v>1.33</v>
          </cell>
        </row>
        <row r="4">
          <cell r="A4" t="str">
            <v>3Φ</v>
          </cell>
          <cell r="B4">
            <v>1.25</v>
          </cell>
        </row>
        <row r="5">
          <cell r="A5" t="str">
            <v>FL</v>
          </cell>
          <cell r="B5">
            <v>1.25</v>
          </cell>
        </row>
        <row r="6">
          <cell r="A6" t="str">
            <v>IL</v>
          </cell>
          <cell r="B6">
            <v>1</v>
          </cell>
        </row>
        <row r="7">
          <cell r="A7" t="str">
            <v>MH</v>
          </cell>
          <cell r="B7">
            <v>1.1499999999999999</v>
          </cell>
        </row>
        <row r="8">
          <cell r="A8" t="str">
            <v>NH</v>
          </cell>
          <cell r="B8">
            <v>1.1499999999999999</v>
          </cell>
        </row>
        <row r="9">
          <cell r="A9" t="str">
            <v>TWIN</v>
          </cell>
          <cell r="B9">
            <v>1.25</v>
          </cell>
        </row>
      </sheetData>
      <sheetData sheetId="2" refreshError="1"/>
      <sheetData sheetId="3"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N賃率-職"/>
      <sheetName val="pipe-mid"/>
      <sheetName val="#REF"/>
      <sheetName val="수량산출"/>
      <sheetName val="교대(A1)"/>
      <sheetName val="건축공사실행"/>
      <sheetName val="일위대가"/>
      <sheetName val="45,46"/>
      <sheetName val="Baby일위대가"/>
      <sheetName val="날개벽(시점좌측)"/>
      <sheetName val="집계표"/>
      <sheetName val="대전-교대(A1-A2)"/>
      <sheetName val="단위수량"/>
      <sheetName val="내역서"/>
      <sheetName val="저"/>
      <sheetName val="단가"/>
      <sheetName val="상행-교대(A1-A2)"/>
      <sheetName val="교대(A1-A2)"/>
      <sheetName val="평형공사비"/>
      <sheetName val="일반공사"/>
      <sheetName val="무전표"/>
      <sheetName val="적용단위길이"/>
      <sheetName val="피벗테이블데이터분석"/>
      <sheetName val="특수기호강도거푸집"/>
      <sheetName val="종배수관면벽신"/>
      <sheetName val="종배수관(신)"/>
      <sheetName val="자료입력"/>
      <sheetName val="평균높이산출근거"/>
      <sheetName val="횡배수관위치조서"/>
      <sheetName val="내역"/>
      <sheetName val="일위"/>
    </sheetNames>
    <definedNames>
      <definedName name="등록_시작"/>
      <definedName name="등록_취소"/>
      <definedName name="메인_시작"/>
      <definedName name="물량집계"/>
      <definedName name="ISO_정렬"/>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공사원가"/>
      <sheetName val="내역서집계표"/>
      <sheetName val="내역서99-4"/>
      <sheetName val="일위대가집계표"/>
      <sheetName val="정부노임단가"/>
      <sheetName val="단가조사서"/>
      <sheetName val="중기산출근거"/>
      <sheetName val="중기집계표"/>
      <sheetName val="중기계산"/>
      <sheetName val="주입율"/>
      <sheetName val="토공일위"/>
      <sheetName val="공통일위"/>
      <sheetName val="LW일위"/>
      <sheetName val="토공-토사"/>
      <sheetName val="풍화암굴착및상차"/>
      <sheetName val="토사운반및사토장정리"/>
      <sheetName val="풍화암운반및사토장정리"/>
      <sheetName val="가시-토사천공"/>
      <sheetName val="가시-풍화암천공"/>
      <sheetName val="가시-연암천공"/>
      <sheetName val="가시-파일박기(디젤햄머)"/>
      <sheetName val="가시-파일뽑기(진동햄머)"/>
      <sheetName val="가시-띠장설치및철거"/>
      <sheetName val="케이싱설치"/>
      <sheetName val="가시-토류판설치-버팀보"/>
      <sheetName val="가시-버팀보3"/>
      <sheetName val="가시-버팀보9"/>
      <sheetName val="어스앵카-천공(토사)"/>
      <sheetName val="어스앵카-천공(풍화암)"/>
      <sheetName val="어스앵카-천공(연암)"/>
      <sheetName val="어스앵커-pc강선"/>
      <sheetName val="어스앵커-그라우팅"/>
      <sheetName val="어스앵커-pc콘"/>
      <sheetName val="이토상차및운반"/>
      <sheetName val="SCW-파일건입(디젤햄머)"/>
      <sheetName val="RCD-STRAND PILE 압입및굴착"/>
      <sheetName val="부대공-강재운반1"/>
      <sheetName val="철근운반"/>
      <sheetName val="부대공-시멘트운반"/>
      <sheetName val="혼합골재포설및다짐"/>
      <sheetName val="노체다짐"/>
      <sheetName val="노상다짐"/>
      <sheetName val="보조기층포설"/>
      <sheetName val="아스콘기층포장"/>
      <sheetName val="아스콘표층포장"/>
      <sheetName val="프라임코팅포설"/>
      <sheetName val="텍코팅포설"/>
      <sheetName val="24"/>
      <sheetName val="☞개인진도및전화부및견적조건"/>
      <sheetName val="      ★개인별현황표(김종우기사)"/>
      <sheetName val="      주소록"/>
      <sheetName val="☞골조,철골,조적분석표"/>
      <sheetName val="      ★골조분석표(서태용대리)"/>
      <sheetName val="      골조부재별비율"/>
      <sheetName val="☞마감분석표"/>
      <sheetName val="    (주)경원건축공사비분석표"/>
      <sheetName val="    (주)경원건축공사비분석표(공)"/>
      <sheetName val="99-04-19-서울대관련(수정중)"/>
      <sheetName val="오산갈곳"/>
      <sheetName val="A-4"/>
      <sheetName val="ilch"/>
      <sheetName val="단가"/>
      <sheetName val="시설물일위"/>
      <sheetName val="ITEM"/>
      <sheetName val="TEL"/>
      <sheetName val="연수동"/>
      <sheetName val="ABUT수량-A1"/>
      <sheetName val="WORK"/>
      <sheetName val="Y-WORK"/>
      <sheetName val="토공사"/>
      <sheetName val="산업개발안내서"/>
      <sheetName val="영업2"/>
      <sheetName val="전기일위대가"/>
      <sheetName val="Sheet4"/>
      <sheetName val="BQ"/>
      <sheetName val="Sheet1"/>
      <sheetName val="을"/>
      <sheetName val="차액보증"/>
      <sheetName val="투찰"/>
      <sheetName val="20관리비율"/>
      <sheetName val="c_balju"/>
      <sheetName val="P.M 별"/>
      <sheetName val="1월"/>
      <sheetName val="VXXXXXXX"/>
      <sheetName val="갑지(추정)"/>
      <sheetName val="경비2내역"/>
      <sheetName val="BSD (2)"/>
      <sheetName val="3련 BOX"/>
      <sheetName val="전기공사"/>
      <sheetName val="EUPDAT2"/>
      <sheetName val="Sheet5"/>
      <sheetName val="INST_DCI"/>
      <sheetName val="HVAC_DCI"/>
      <sheetName val="PIPE_DCI"/>
      <sheetName val="PRO_DCI"/>
      <sheetName val="장비당단가 (1)"/>
      <sheetName val="TYPE-A"/>
      <sheetName val="단면(RW1)"/>
      <sheetName val="기별(종합)"/>
      <sheetName val="맨홀수량집계"/>
      <sheetName val="Dae_Jiju"/>
      <sheetName val="Sikje_ingun"/>
      <sheetName val="TREE_D"/>
      <sheetName val="부대내역"/>
      <sheetName val="보합"/>
      <sheetName val="내역1"/>
      <sheetName val="토목내역"/>
      <sheetName val="공통가설공사"/>
      <sheetName val="건축내역"/>
      <sheetName val="도급"/>
      <sheetName val="2F 회의실견적(5_14 일대)"/>
      <sheetName val="공통부대비"/>
      <sheetName val="내역서(총)"/>
      <sheetName val="집계표"/>
      <sheetName val="토&amp;흙"/>
      <sheetName val="DATA(BAC)"/>
      <sheetName val="세부내역"/>
      <sheetName val="TOTAL"/>
      <sheetName val="D-3503"/>
      <sheetName val="Site Expenses"/>
      <sheetName val="설계조건"/>
      <sheetName val="안정계산"/>
      <sheetName val="단면검토"/>
      <sheetName val="DATA1"/>
      <sheetName val="일위대가목록"/>
      <sheetName val="CONCRETE"/>
      <sheetName val="일반공사"/>
      <sheetName val="일위대가표(DEEP)"/>
      <sheetName val="감가상각"/>
      <sheetName val="INSTR"/>
      <sheetName val="실행내역"/>
      <sheetName val="을지"/>
      <sheetName val="입찰안"/>
      <sheetName val="BSD _2_"/>
      <sheetName val="내역서"/>
      <sheetName val="가시설수량"/>
      <sheetName val="단위수량"/>
      <sheetName val="IMP(MAIN)"/>
      <sheetName val="IMP (REACTOR)"/>
      <sheetName val="설산1.나"/>
      <sheetName val="본사S"/>
      <sheetName val="일위대가"/>
      <sheetName val="조경"/>
      <sheetName val="교각1"/>
      <sheetName val="장비집계"/>
      <sheetName val="원형맨홀수량"/>
      <sheetName val="ELECTRIC"/>
      <sheetName val="CTEMCOST"/>
      <sheetName val="SCHEDULE"/>
      <sheetName val="SLAB"/>
      <sheetName val="대비"/>
      <sheetName val="3BL공동구 수량"/>
      <sheetName val="TABLE"/>
      <sheetName val="물량산출근거"/>
      <sheetName val="일위대가목차"/>
      <sheetName val="공사비 내역 (가)"/>
      <sheetName val="MOTOR"/>
      <sheetName val="건축원가계산서"/>
      <sheetName val="聒CD-STRAND PILE 압입및굴착"/>
      <sheetName val="단면가정"/>
      <sheetName val="Base_Data"/>
      <sheetName val="J直材4"/>
      <sheetName val="PUMP"/>
      <sheetName val="gyun"/>
      <sheetName val="Customer Databas"/>
      <sheetName val="Indirect Cost"/>
      <sheetName val="계산근거"/>
      <sheetName val="배수관공"/>
      <sheetName val="수량산출서"/>
      <sheetName val="단면치수"/>
      <sheetName val="변화치수"/>
      <sheetName val="식재품셈"/>
      <sheetName val=" 견적서"/>
      <sheetName val="Testing"/>
      <sheetName val="일위대가목록(1)"/>
      <sheetName val="단가대비표(1)"/>
      <sheetName val="공사원가계산서"/>
      <sheetName val="INPUT"/>
      <sheetName val="공사비산출내역"/>
      <sheetName val="가시설단위수량"/>
      <sheetName val="청산공사"/>
      <sheetName val="BQ-Offsite"/>
      <sheetName val="Cover"/>
      <sheetName val="L형옹벽(key)"/>
      <sheetName val="투자효율분석"/>
      <sheetName val="설계명세서"/>
      <sheetName val="96수출"/>
      <sheetName val="물량표"/>
      <sheetName val="산거각호표"/>
      <sheetName val="list price"/>
      <sheetName val="단가표 "/>
      <sheetName val="연습"/>
      <sheetName val="기계내역"/>
      <sheetName val="원가"/>
      <sheetName val="DATA_BAC_"/>
      <sheetName val="단위중량"/>
      <sheetName val="내역서 "/>
      <sheetName val="전신환매도율"/>
      <sheetName val="양식"/>
      <sheetName val="단중표"/>
      <sheetName val="FAB별"/>
      <sheetName val="차량구입"/>
      <sheetName val="별표 "/>
      <sheetName val="수량산출"/>
      <sheetName val="SE-611"/>
      <sheetName val="인건비"/>
      <sheetName val=" "/>
      <sheetName val="중기사용료"/>
      <sheetName val="Studio"/>
      <sheetName val="방송노임"/>
      <sheetName val="1"/>
      <sheetName val="AH-1 "/>
      <sheetName val="원가계산서"/>
      <sheetName val="우각부보강"/>
      <sheetName val="(C)원내역"/>
      <sheetName val="wblff(before omi pc&amp;stump)"/>
      <sheetName val="Proposal"/>
      <sheetName val="영동(D)"/>
      <sheetName val="방배동내역(리라)"/>
      <sheetName val="단가대비표"/>
      <sheetName val="RCD-STRAND_PILE_압입및굴착"/>
      <sheetName val="______★개인별현황표(김종우기사)"/>
      <sheetName val="______주소록"/>
      <sheetName val="______★골조분석표(서태용대리)"/>
      <sheetName val="______골조부재별비율"/>
      <sheetName val="____(주)경원건축공사비분석표"/>
      <sheetName val="____(주)경원건축공사비분석표(공)"/>
      <sheetName val="장비당단가_(1)"/>
      <sheetName val="BSD_(2)"/>
      <sheetName val="실행예산"/>
      <sheetName val="환률"/>
      <sheetName val="FRT_O"/>
      <sheetName val="FAB_I"/>
      <sheetName val="밸브설치"/>
      <sheetName val="금액집계"/>
      <sheetName val="dg"/>
      <sheetName val="unit"/>
      <sheetName val="가시설(TYPE-A)"/>
      <sheetName val="1-1평균터파기고(1)"/>
      <sheetName val="토공계산서(부체도로)"/>
      <sheetName val="노원열병합  건축공사기성내역서"/>
      <sheetName val="BQLIST"/>
      <sheetName val="TABLE2-1 ISBL-(SlTE PREP)"/>
      <sheetName val="TABLE2.1 ISBL (Soil Invest)"/>
      <sheetName val="TABLE2-2 OSBL(GENERAL-CIVIL)"/>
      <sheetName val="7.5.2 BOQ Summary "/>
      <sheetName val="wall"/>
      <sheetName val="단가비교표"/>
      <sheetName val="금액"/>
      <sheetName val="내역"/>
      <sheetName val="Y_WORK"/>
      <sheetName val="P_M_별"/>
      <sheetName val="3련_BOX"/>
      <sheetName val="2F_회의실견적(5_14_일대)"/>
      <sheetName val="Site_Expenses"/>
      <sheetName val="Customer_Databas"/>
      <sheetName val="공사비_내역_(가)"/>
      <sheetName val="3BL공동구_수량"/>
      <sheetName val="聒CD-STRAND_PILE_압입및굴착"/>
      <sheetName val="BSD__2_"/>
      <sheetName val="설산1_나"/>
      <sheetName val="IMP_(REACTOR)"/>
      <sheetName val="토목"/>
      <sheetName val="HRSG SMALL07220"/>
      <sheetName val="DATA"/>
      <sheetName val="EACT10"/>
      <sheetName val="도급양식"/>
      <sheetName val="full (2)"/>
      <sheetName val="RING WALL"/>
      <sheetName val="cable"/>
      <sheetName val="Harga material "/>
      <sheetName val="IPL_SCHEDULE"/>
      <sheetName val="CALCULATION"/>
      <sheetName val="DESIGN_CRETERIA"/>
      <sheetName val="날개벽"/>
      <sheetName val="06-BATCH "/>
      <sheetName val="GRDBS"/>
      <sheetName val="옹벽"/>
      <sheetName val="설계서"/>
      <sheetName val="Macro1"/>
      <sheetName val="보차도경계석"/>
      <sheetName val="남양시작동자105노65기1.3화1.2"/>
      <sheetName val="Projekt4"/>
      <sheetName val="자재단가비교표"/>
      <sheetName val="DRAIN DRUM PIT D-301"/>
      <sheetName val="관람석제출"/>
      <sheetName val="날개벽(좌,우=45도,75도)"/>
      <sheetName val="kimre scrubber"/>
      <sheetName val="말뚝물량"/>
      <sheetName val="분류기준"/>
      <sheetName val="현황산출서"/>
      <sheetName val="sum1 (2)"/>
      <sheetName val="7내역"/>
      <sheetName val="터파기및재료"/>
      <sheetName val="품셈TABLE"/>
      <sheetName val="현장"/>
      <sheetName val="Sheet13"/>
      <sheetName val="발전기"/>
      <sheetName val="#REF"/>
      <sheetName val="Sheet14"/>
      <sheetName val="공사개요"/>
      <sheetName val="N賃率-職"/>
      <sheetName val="실행"/>
      <sheetName val="통신집계표1"/>
      <sheetName val="산출근거"/>
      <sheetName val="단가대비"/>
      <sheetName val="부하(성남)"/>
      <sheetName val="b_balju_cho"/>
      <sheetName val="소비자가"/>
      <sheetName val="대치판정"/>
      <sheetName val="총괄표"/>
      <sheetName val="공통가설"/>
      <sheetName val="전사계"/>
      <sheetName val="I.설계조건"/>
      <sheetName val="1.설계기준"/>
      <sheetName val="COPING"/>
      <sheetName val="8월현금흐름표"/>
      <sheetName val="RAHMEN"/>
      <sheetName val="개요"/>
      <sheetName val="플랜트 설치"/>
      <sheetName val="DOGI"/>
      <sheetName val="가공비"/>
      <sheetName val="예산서"/>
      <sheetName val="설계명세서(선로)"/>
      <sheetName val="I一般比"/>
      <sheetName val="MAT"/>
      <sheetName val="2075-Q011"/>
      <sheetName val="3F"/>
      <sheetName val="본장"/>
      <sheetName val="말뚝지지력산정"/>
      <sheetName val="직접인건비"/>
      <sheetName val="공문"/>
      <sheetName val="BID9697"/>
      <sheetName val="교통시설 표지판"/>
      <sheetName val="KP1590_E"/>
      <sheetName val="예산"/>
      <sheetName val="단가표"/>
      <sheetName val="공사비PK5월"/>
      <sheetName val="BD集計用"/>
      <sheetName val="General Data"/>
      <sheetName val="인강기성"/>
      <sheetName val="SG"/>
      <sheetName val="자료(통합)"/>
      <sheetName val="대상공사(조달청)"/>
      <sheetName val="BID"/>
      <sheetName val="공사입력"/>
      <sheetName val="SRC-B3U2"/>
      <sheetName val="환율"/>
      <sheetName val="전체"/>
      <sheetName val="DATE"/>
      <sheetName val="비교표"/>
      <sheetName val="1을"/>
      <sheetName val="06_BATCH "/>
      <sheetName val="BOM-Form A.1.III"/>
      <sheetName val="자재집계표"/>
      <sheetName val="부재력정리"/>
      <sheetName val="단가조사표"/>
      <sheetName val="1호맨홀가감수량"/>
      <sheetName val="1호맨홀수량산출"/>
      <sheetName val="SORCE1"/>
      <sheetName val="국별인원"/>
      <sheetName val="직노"/>
      <sheetName val="일반맨홀수량집계"/>
      <sheetName val="업무처리전"/>
      <sheetName val="TT35"/>
      <sheetName val="TTTram"/>
      <sheetName val="SL dau tien"/>
      <sheetName val="총내역서"/>
      <sheetName val="입찰견적보고서"/>
      <sheetName val="주경기-오배수"/>
      <sheetName val="교각계산"/>
      <sheetName val="표지판현황"/>
      <sheetName val="수선비분석"/>
      <sheetName val="설계서을"/>
      <sheetName val="6월실적"/>
      <sheetName val="손익분석"/>
      <sheetName val="견적집계표"/>
      <sheetName val="지급자재"/>
      <sheetName val="ISBL"/>
      <sheetName val="OSBL"/>
      <sheetName val="공사비예산서(토목분)"/>
      <sheetName val="소방"/>
      <sheetName val="FACTOR"/>
      <sheetName val="HWSET"/>
      <sheetName val="plan&amp;section of foundation"/>
      <sheetName val="갑지_추정_"/>
      <sheetName val="UR2-Calculation"/>
      <sheetName val="가도공"/>
      <sheetName val="단가디비"/>
      <sheetName val="신규단가내역"/>
      <sheetName val="효성CB 1P기초"/>
      <sheetName val="CAPVC"/>
      <sheetName val="물량표S"/>
      <sheetName val="계수시트"/>
      <sheetName val="C &amp; G RHS"/>
      <sheetName val="PumpSpec"/>
      <sheetName val="개산공사비"/>
      <sheetName val="CAL"/>
      <sheetName val="Bdown_ISBL"/>
      <sheetName val="ISBL (검증)"/>
      <sheetName val="TABLE2-2 OSBL-(SITE PREP)"/>
      <sheetName val="CONTENTS"/>
      <sheetName val="BM"/>
      <sheetName val="사업계획"/>
      <sheetName val="정렬"/>
      <sheetName val="1F"/>
      <sheetName val="첨부파일"/>
      <sheetName val="Sheet1 (2)"/>
      <sheetName val="FRP내역서"/>
      <sheetName val="DS"/>
      <sheetName val="단가사정"/>
      <sheetName val="lookup"/>
      <sheetName val="BOQ0822"/>
      <sheetName val="INDIRECT MOBILIZATION PLAN"/>
      <sheetName val="MANPOWER MOBILIZATION"/>
      <sheetName val="LABOR MOBILIZATION PLAN"/>
      <sheetName val="STAFF MOBILIZATION PLAN"/>
      <sheetName val="LIST OF OFFICE EQUIPMENT"/>
      <sheetName val="BREAKDOWN"/>
      <sheetName val="PERSONNEL SETUP"/>
      <sheetName val="KOREAN STAFF SALARY - SITE"/>
      <sheetName val="TEMPORARY FACILITIES"/>
      <sheetName val="WATER SUPPLY"/>
      <sheetName val="TABLE2-1 ISBL(GENEAL-CIVIL)"/>
      <sheetName val="준검 내역서"/>
      <sheetName val="UOP 508 PG 5-12"/>
      <sheetName val="토사(PE)"/>
      <sheetName val="XL4Poppy"/>
      <sheetName val="화산경계"/>
      <sheetName val="간선계산"/>
      <sheetName val="경비"/>
      <sheetName val="I-O(번호별)"/>
      <sheetName val="NSMA-status"/>
      <sheetName val="일위대가표"/>
      <sheetName val="SALES&amp;COGS"/>
      <sheetName val="woo(mac)"/>
      <sheetName val="기초공"/>
      <sheetName val="기둥(원형)"/>
      <sheetName val="부대대비"/>
      <sheetName val="냉연집계"/>
      <sheetName val="신우"/>
      <sheetName val="CODE"/>
      <sheetName val="2000년1차"/>
      <sheetName val="시멘트"/>
      <sheetName val="01"/>
      <sheetName val="오억미만"/>
      <sheetName val="적용환율"/>
      <sheetName val="FANDBS"/>
      <sheetName val="GRDATA"/>
      <sheetName val="SHAFTDBSE"/>
      <sheetName val="공사비내역서"/>
      <sheetName val="연결임시"/>
      <sheetName val="MATRLDATA"/>
      <sheetName val="CP-E2 (품셈표)"/>
      <sheetName val="노임단가"/>
      <sheetName val="프랜트면허"/>
      <sheetName val="음료실행"/>
      <sheetName val="4 LINE"/>
      <sheetName val="7 th"/>
      <sheetName val="배명(단가)"/>
      <sheetName val="분석"/>
      <sheetName val="ACCESS FLOOR"/>
      <sheetName val="토목주소"/>
      <sheetName val="갑지1"/>
      <sheetName val="견적을지"/>
      <sheetName val="EJ"/>
      <sheetName val="1.설계조건"/>
      <sheetName val="예방접종계획"/>
      <sheetName val="근태계획서"/>
      <sheetName val="가설공사비"/>
      <sheetName val="도로구조공사비"/>
      <sheetName val="도로토공공사비"/>
      <sheetName val="여수토공사비"/>
      <sheetName val="적용기준"/>
      <sheetName val="hvac(제어동)"/>
      <sheetName val="일위대가-1"/>
      <sheetName val="목록"/>
      <sheetName val="중기"/>
      <sheetName val="Change rate"/>
      <sheetName val="보도경계블럭"/>
      <sheetName val="BLOCK(1)"/>
      <sheetName val="토공"/>
      <sheetName val="물가자료"/>
      <sheetName val="원가계산"/>
      <sheetName val="전체실적"/>
      <sheetName val="Requirement(Work Crew)"/>
      <sheetName val="코드"/>
      <sheetName val="시설물기초"/>
      <sheetName val="자판실행"/>
      <sheetName val=""/>
      <sheetName val="유림콘도"/>
      <sheetName val="일위_파일"/>
      <sheetName val="Inputs"/>
      <sheetName val="Timing&amp;Esc"/>
      <sheetName val="재집"/>
      <sheetName val="직재"/>
      <sheetName val="견적내용입력"/>
      <sheetName val="견적서세부내용"/>
      <sheetName val="발신정보"/>
      <sheetName val="예산내역서"/>
      <sheetName val="설계예산서"/>
      <sheetName val="총계"/>
      <sheetName val="인부신상자료"/>
      <sheetName val="송라터널총괄"/>
      <sheetName val="설계산출기초"/>
      <sheetName val="을부담운반비"/>
      <sheetName val="운반비산출"/>
      <sheetName val="설계산출표지"/>
      <sheetName val="도급예산내역서총괄표"/>
      <sheetName val="조명시설"/>
      <sheetName val="을 2"/>
      <sheetName val="설변물량"/>
      <sheetName val="APT내역"/>
      <sheetName val="재무가정"/>
      <sheetName val="TTL"/>
      <sheetName val="1-1"/>
      <sheetName val="데이타"/>
      <sheetName val="산출내역서집계표"/>
      <sheetName val="전압강하계산"/>
      <sheetName val="Mp-team 1"/>
      <sheetName val="통합"/>
      <sheetName val="자재"/>
      <sheetName val="건축내역서"/>
      <sheetName val="90.03실행 "/>
      <sheetName val="인건-측정"/>
      <sheetName val="여과지동"/>
      <sheetName val="기초자료"/>
      <sheetName val="Recording,Phone,Headset,PC"/>
      <sheetName val="RCD-STRAND_PILE_압입및굴착4"/>
      <sheetName val="______★개인별현황표(김종우기사)4"/>
      <sheetName val="______주소록4"/>
      <sheetName val="______★골조분석표(서태용대리)4"/>
      <sheetName val="______골조부재별비율4"/>
      <sheetName val="____(주)경원건축공사비분석표4"/>
      <sheetName val="____(주)경원건축공사비분석표(공)4"/>
      <sheetName val="RCD-STRAND_PILE_압입및굴착1"/>
      <sheetName val="______★개인별현황표(김종우기사)1"/>
      <sheetName val="______주소록1"/>
      <sheetName val="______★골조분석표(서태용대리)1"/>
      <sheetName val="______골조부재별비율1"/>
      <sheetName val="____(주)경원건축공사비분석표1"/>
      <sheetName val="____(주)경원건축공사비분석표(공)1"/>
      <sheetName val="RCD-STRAND_PILE_압입및굴착2"/>
      <sheetName val="______★개인별현황표(김종우기사)2"/>
      <sheetName val="______주소록2"/>
      <sheetName val="______★골조분석표(서태용대리)2"/>
      <sheetName val="PROCURE"/>
      <sheetName val="특수선일위대가"/>
      <sheetName val="OCT.FDN"/>
      <sheetName val="현금"/>
      <sheetName val="기성집계"/>
      <sheetName val="2.내역서"/>
      <sheetName val="TEST1"/>
      <sheetName val="2002상반기노임기준"/>
      <sheetName val="시중노임DATA"/>
      <sheetName val="1.우편집중내역서"/>
      <sheetName val="난방열교"/>
      <sheetName val="급탕열교"/>
      <sheetName val="b_gunmul"/>
      <sheetName val="식재인부"/>
      <sheetName val="기자재비"/>
      <sheetName val="건축(충일분)"/>
      <sheetName val="월선수금"/>
      <sheetName val="Constant"/>
      <sheetName val="재료집계"/>
      <sheetName val="퇴비산출근거"/>
      <sheetName val="6호기"/>
      <sheetName val="검색"/>
      <sheetName val="실행품의서"/>
      <sheetName val="11.자재단가"/>
      <sheetName val="인건비 "/>
      <sheetName val="일반수량집계"/>
      <sheetName val="산출금액내역"/>
      <sheetName val="Earthwork"/>
      <sheetName val="CAB_OD"/>
      <sheetName val="효율계획(당월)"/>
      <sheetName val="사용자정의"/>
      <sheetName val="제품표준규격"/>
      <sheetName val="danga"/>
      <sheetName val="일반맨홀수량집계(A-7 LINE)"/>
      <sheetName val="동원인원산출"/>
      <sheetName val="종합"/>
      <sheetName val="______골조부재별비율2"/>
      <sheetName val="____(주)경원건축공사비분석표2"/>
      <sheetName val="____(주)경원건축공사비분석표(공)2"/>
      <sheetName val="RCD-STRAND_PILE_압입및굴착3"/>
      <sheetName val="______★개인별현황표(김종우기사)3"/>
      <sheetName val="______주소록3"/>
      <sheetName val="______★골조분석표(서태용대리)3"/>
      <sheetName val="______골조부재별비율3"/>
      <sheetName val="____(주)경원건축공사비분석표3"/>
      <sheetName val="____(주)경원건축공사비분석표(공)3"/>
      <sheetName val="direct"/>
      <sheetName val="wage"/>
      <sheetName val="FCU (2)"/>
      <sheetName val="조도계산서 (도서)"/>
      <sheetName val="과천MAIN"/>
      <sheetName val="견적의뢰"/>
      <sheetName val="단"/>
      <sheetName val="archi(본사)"/>
      <sheetName val="단가산출서"/>
      <sheetName val="단가산출서 (2)"/>
      <sheetName val="내부부하"/>
      <sheetName val="케이블및전선관규격표"/>
      <sheetName val="수량산출기초(케블등)"/>
      <sheetName val="표지"/>
      <sheetName val="예산명세서"/>
      <sheetName val="원하대비"/>
      <sheetName val="원도급"/>
      <sheetName val="자료입력"/>
      <sheetName val="하도급"/>
      <sheetName val="교통표지"/>
      <sheetName val="수량집계"/>
      <sheetName val="경비산출"/>
      <sheetName val="부대"/>
      <sheetName val="토공(완충)"/>
      <sheetName val="예산M12A"/>
      <sheetName val="업무"/>
      <sheetName val="견적서"/>
      <sheetName val="Grid &amp; A.M"/>
      <sheetName val="NAI"/>
      <sheetName val="Front"/>
      <sheetName val="현장관리비"/>
      <sheetName val="강관 및 부속"/>
      <sheetName val="도급내역서"/>
      <sheetName val="목동세대 산출근거"/>
      <sheetName val="덕전리"/>
      <sheetName val="동해title"/>
      <sheetName val="공주-교대(A1)"/>
      <sheetName val="March"/>
      <sheetName val="시행예산"/>
      <sheetName val="계약서"/>
      <sheetName val="기계"/>
      <sheetName val="단면 (2)"/>
      <sheetName val="세부내역서(전기)"/>
      <sheetName val="ETC"/>
      <sheetName val="001"/>
      <sheetName val="Assumptions"/>
      <sheetName val="CJE"/>
      <sheetName val="Sheet3"/>
      <sheetName val="비대칭계수"/>
      <sheetName val="전동기 SPEC"/>
      <sheetName val="경산"/>
      <sheetName val="재1"/>
      <sheetName val="순환펌프"/>
      <sheetName val="저수조"/>
      <sheetName val="급,배기팬"/>
      <sheetName val="급탕순환펌프"/>
      <sheetName val="S0"/>
      <sheetName val="전기"/>
      <sheetName val="자재단가"/>
      <sheetName val="수입"/>
      <sheetName val="채권(하반기)"/>
      <sheetName val="SUMMARY(S)"/>
      <sheetName val="CAUDIT"/>
      <sheetName val="Data Vol"/>
      <sheetName val="type-F"/>
      <sheetName val="설직재-1"/>
      <sheetName val="토공(우물통,기타) "/>
      <sheetName val="cost"/>
      <sheetName val="2-3.V.D일위"/>
      <sheetName val="실행철강하도"/>
      <sheetName val="Baby일위대가"/>
      <sheetName val="견적대비표"/>
      <sheetName val="수량산출서 갑지"/>
      <sheetName val="견적대비 견적서"/>
      <sheetName val="견"/>
      <sheetName val="하중계산"/>
      <sheetName val="WAGE RATE BACK-UP DATA"/>
      <sheetName val="COVERSHEET PAGE"/>
      <sheetName val="eq_data"/>
      <sheetName val="PipWT"/>
      <sheetName val="품셈표"/>
      <sheetName val="TABLE2-1 ISBL(HDEC단가)"/>
      <sheetName val="TABLE2-2 OSBL(HDEC단가)"/>
      <sheetName val="유화"/>
      <sheetName val="DESIGN CRITERIA"/>
      <sheetName val="h-013211-2"/>
      <sheetName val="CAT_5"/>
      <sheetName val="4안전율"/>
      <sheetName val="기안"/>
      <sheetName val="1995년 섹터별 매출"/>
      <sheetName val="간접"/>
      <sheetName val="주방"/>
      <sheetName val="단가조사"/>
      <sheetName val="1.물가시세표"/>
      <sheetName val="12.부대공"/>
      <sheetName val="5.노임단가"/>
      <sheetName val="4.중기단가산출"/>
      <sheetName val="6.단가목록"/>
      <sheetName val="8.배수공"/>
      <sheetName val="8"/>
      <sheetName val="10"/>
      <sheetName val="12"/>
      <sheetName val="9"/>
      <sheetName val="11"/>
      <sheetName val="갑지"/>
      <sheetName val="6동"/>
      <sheetName val="설 계"/>
      <sheetName val="인사자료총집계"/>
      <sheetName val="금융비용"/>
      <sheetName val="건축집계표"/>
      <sheetName val="NPV"/>
      <sheetName val="inter"/>
      <sheetName val="1. Design Change"/>
      <sheetName val="일반설비내역서"/>
      <sheetName val="깨기"/>
      <sheetName val="EXPENSE"/>
      <sheetName val="원본"/>
      <sheetName val="산출근거목록"/>
      <sheetName val="일대목록"/>
      <sheetName val="협조전"/>
      <sheetName val="품목"/>
      <sheetName val="현장코드"/>
      <sheetName val="해외코드"/>
      <sheetName val="D040416"/>
      <sheetName val="건내용"/>
      <sheetName val="산근"/>
      <sheetName val="2.대외공문"/>
      <sheetName val="A"/>
      <sheetName val="BOQ건축"/>
      <sheetName val="최초침전지집계표"/>
      <sheetName val="단가산출집계"/>
      <sheetName val="방식총괄"/>
      <sheetName val="가설공사내역"/>
      <sheetName val="401"/>
      <sheetName val="수문보고"/>
      <sheetName val="CT "/>
      <sheetName val="half slab-1"/>
      <sheetName val="Sheet6"/>
      <sheetName val="작업내역"/>
      <sheetName val="Basic"/>
      <sheetName val="본지점중"/>
      <sheetName val="골재산출"/>
      <sheetName val="Sheet2"/>
      <sheetName val="현장관리비내역서"/>
      <sheetName val="DS-최종"/>
      <sheetName val="CRUDE RE-bar"/>
      <sheetName val="기준자료"/>
      <sheetName val="RCD-STRAND_PILE_압입및굴착5"/>
      <sheetName val="______★개인별현황표(김종우기사)5"/>
      <sheetName val="______주소록5"/>
      <sheetName val="______★골조분석표(서태용대리)5"/>
      <sheetName val="______골조부재별비율5"/>
      <sheetName val="____(주)경원건축공사비분석표5"/>
      <sheetName val="____(주)경원건축공사비분석표(공)5"/>
      <sheetName val="BSD_(2)1"/>
      <sheetName val="P_M_별1"/>
      <sheetName val="장비당단가_(1)1"/>
      <sheetName val="3련_BOX1"/>
      <sheetName val="Site_Expenses1"/>
      <sheetName val="3BL공동구_수량1"/>
      <sheetName val="聒CD-STRAND_PILE_압입및굴착1"/>
      <sheetName val="2F_회의실견적(5_14_일대)1"/>
      <sheetName val="BSD__2_1"/>
      <sheetName val="설산1_나1"/>
      <sheetName val="list_price"/>
      <sheetName val="내역서_"/>
      <sheetName val="Customer_Databas1"/>
      <sheetName val="공사비_내역_(가)1"/>
      <sheetName val="wblff(before_omi_pc&amp;stump)"/>
      <sheetName val="_"/>
      <sheetName val="IMP_(REACTOR)1"/>
      <sheetName val="_견적서"/>
      <sheetName val="HRSG_SMALL07220"/>
      <sheetName val="Indirect_Cost"/>
      <sheetName val="노원열병합__건축공사기성내역서"/>
      <sheetName val="별표_"/>
      <sheetName val="I_설계조건"/>
      <sheetName val="1_설계기준"/>
      <sheetName val="플랜트_설치"/>
      <sheetName val="단가표_"/>
      <sheetName val="06-BATCH_"/>
      <sheetName val="남양시작동자105노65기1_3화1_2"/>
      <sheetName val="Harga_material_"/>
      <sheetName val="TABLE2-1_ISBL-(SlTE_PREP)"/>
      <sheetName val="TABLE2_1_ISBL_(Soil_Invest)"/>
      <sheetName val="TABLE2-2_OSBL(GENERAL-CIVIL)"/>
      <sheetName val="7_5_2_BOQ_Summary_"/>
      <sheetName val="kimre_scrubber"/>
      <sheetName val="sum1_(2)"/>
      <sheetName val="AH-1_"/>
      <sheetName val="BOM-Form_A_1_III"/>
      <sheetName val="General_Data"/>
      <sheetName val="RING_WALL"/>
      <sheetName val="full_(2)"/>
      <sheetName val="06_BATCH_"/>
      <sheetName val="DRAIN_DRUM_PIT_D-301"/>
      <sheetName val="plan&amp;section_of_foundation"/>
      <sheetName val="TABLE2-1_ISBL(GENEAL-CIVIL)"/>
      <sheetName val="TABLE2-2_OSBL-(SITE_PREP)"/>
      <sheetName val="ISBL_(검증)"/>
      <sheetName val="교통시설_표지판"/>
      <sheetName val="SL_dau_tien"/>
      <sheetName val="Sheet1_(2)"/>
      <sheetName val="효성CB_1P기초"/>
      <sheetName val="C_&amp;_G_RHS"/>
      <sheetName val="INDIRECT_MOBILIZATION_PLAN"/>
      <sheetName val="MANPOWER_MOBILIZATION"/>
      <sheetName val="LABOR_MOBILIZATION_PLAN"/>
      <sheetName val="STAFF_MOBILIZATION_PLAN"/>
      <sheetName val="LIST_OF_OFFICE_EQUIPMENT"/>
      <sheetName val="PERSONNEL_SETUP"/>
      <sheetName val="KOREAN_STAFF_SALARY_-_SITE"/>
      <sheetName val="TEMPORARY_FACILITIES"/>
      <sheetName val="WATER_SUPPLY"/>
      <sheetName val="준검_내역서"/>
      <sheetName val="UOP_508_PG_5-12"/>
      <sheetName val="Requirement(Work_Crew)"/>
      <sheetName val="Mp-team_1"/>
      <sheetName val="수량산출서_갑지"/>
      <sheetName val="1_설계조건"/>
      <sheetName val="90_03실행_"/>
      <sheetName val="2_내역서"/>
      <sheetName val="설_계"/>
      <sheetName val="강관_및_부속"/>
      <sheetName val="1_우편집중내역서"/>
      <sheetName val="4_LINE"/>
      <sheetName val="7_th"/>
      <sheetName val="CP-E2_(품셈표)"/>
      <sheetName val="ACCESS_FLOOR"/>
      <sheetName val="Change_rate"/>
      <sheetName val="11_자재단가"/>
      <sheetName val="을_2"/>
      <sheetName val="FCU_(2)"/>
      <sheetName val="조도계산서_(도서)"/>
      <sheetName val="단가산출서_(2)"/>
      <sheetName val="목동세대_산출근거"/>
      <sheetName val="현황"/>
      <sheetName val="참조"/>
      <sheetName val="건축2"/>
      <sheetName val="전선 및 전선관"/>
    </sheetNames>
    <sheetDataSet>
      <sheetData sheetId="0">
        <row r="5">
          <cell r="D5" t="str">
            <v>(발표일:99.1.1)</v>
          </cell>
        </row>
      </sheetData>
      <sheetData sheetId="1">
        <row r="5">
          <cell r="D5" t="str">
            <v>(발표일:99.1.1)</v>
          </cell>
        </row>
      </sheetData>
      <sheetData sheetId="2"/>
      <sheetData sheetId="3">
        <row r="5">
          <cell r="D5" t="str">
            <v>(발표일:99.1.1)</v>
          </cell>
        </row>
      </sheetData>
      <sheetData sheetId="4" refreshError="1">
        <row r="5">
          <cell r="D5" t="str">
            <v>(발표일:99.1.1)</v>
          </cell>
          <cell r="E5" t="str">
            <v>(발표일:98.9.1)</v>
          </cell>
          <cell r="F5" t="str">
            <v>(발표일:98.1.1)</v>
          </cell>
        </row>
        <row r="6">
          <cell r="A6" t="str">
            <v>L001</v>
          </cell>
          <cell r="B6" t="str">
            <v>갱    부</v>
          </cell>
          <cell r="C6" t="str">
            <v>인</v>
          </cell>
          <cell r="D6">
            <v>46995</v>
          </cell>
          <cell r="E6">
            <v>50308</v>
          </cell>
          <cell r="F6">
            <v>56352</v>
          </cell>
        </row>
        <row r="7">
          <cell r="A7" t="str">
            <v>L002</v>
          </cell>
          <cell r="B7" t="str">
            <v>도 목 수</v>
          </cell>
          <cell r="C7" t="str">
            <v>인</v>
          </cell>
          <cell r="D7">
            <v>0</v>
          </cell>
          <cell r="E7">
            <v>0</v>
          </cell>
          <cell r="F7">
            <v>81068</v>
          </cell>
        </row>
        <row r="8">
          <cell r="A8" t="str">
            <v>L003</v>
          </cell>
          <cell r="B8" t="str">
            <v>건축목공</v>
          </cell>
          <cell r="C8" t="str">
            <v>인</v>
          </cell>
          <cell r="D8">
            <v>62310</v>
          </cell>
          <cell r="E8">
            <v>65713</v>
          </cell>
          <cell r="F8">
            <v>71803</v>
          </cell>
        </row>
        <row r="9">
          <cell r="A9" t="str">
            <v>L004</v>
          </cell>
          <cell r="B9" t="str">
            <v>형틀목공</v>
          </cell>
          <cell r="C9" t="str">
            <v>인</v>
          </cell>
          <cell r="D9">
            <v>62603</v>
          </cell>
          <cell r="E9">
            <v>65381</v>
          </cell>
          <cell r="F9">
            <v>75306</v>
          </cell>
        </row>
        <row r="10">
          <cell r="A10" t="str">
            <v>L005</v>
          </cell>
          <cell r="B10" t="str">
            <v>창호목공</v>
          </cell>
          <cell r="C10" t="str">
            <v>인</v>
          </cell>
          <cell r="D10">
            <v>56563</v>
          </cell>
          <cell r="E10">
            <v>61043</v>
          </cell>
          <cell r="F10">
            <v>66162</v>
          </cell>
        </row>
        <row r="11">
          <cell r="A11" t="str">
            <v>L006</v>
          </cell>
          <cell r="B11" t="str">
            <v>철 골 공</v>
          </cell>
          <cell r="C11" t="str">
            <v>인</v>
          </cell>
          <cell r="D11">
            <v>60500</v>
          </cell>
          <cell r="E11">
            <v>64796</v>
          </cell>
          <cell r="F11">
            <v>73514</v>
          </cell>
        </row>
        <row r="12">
          <cell r="A12" t="str">
            <v>L007</v>
          </cell>
          <cell r="B12" t="str">
            <v>철    공</v>
          </cell>
          <cell r="C12" t="str">
            <v>인</v>
          </cell>
          <cell r="D12">
            <v>59797</v>
          </cell>
          <cell r="E12">
            <v>59917</v>
          </cell>
          <cell r="F12">
            <v>72430</v>
          </cell>
        </row>
        <row r="13">
          <cell r="A13" t="str">
            <v>L008</v>
          </cell>
          <cell r="B13" t="str">
            <v>철 근 공</v>
          </cell>
          <cell r="C13" t="str">
            <v>인</v>
          </cell>
          <cell r="D13">
            <v>65147</v>
          </cell>
          <cell r="E13">
            <v>66944</v>
          </cell>
          <cell r="F13">
            <v>77839</v>
          </cell>
        </row>
        <row r="14">
          <cell r="A14" t="str">
            <v>L009</v>
          </cell>
          <cell r="B14" t="str">
            <v>철 판 공</v>
          </cell>
          <cell r="C14" t="str">
            <v>인</v>
          </cell>
          <cell r="D14">
            <v>61774</v>
          </cell>
          <cell r="E14">
            <v>68465</v>
          </cell>
          <cell r="F14">
            <v>73217</v>
          </cell>
        </row>
        <row r="15">
          <cell r="A15" t="str">
            <v>L010</v>
          </cell>
          <cell r="B15" t="str">
            <v>셧 터 공</v>
          </cell>
          <cell r="C15" t="str">
            <v>인</v>
          </cell>
          <cell r="D15">
            <v>55318</v>
          </cell>
          <cell r="E15">
            <v>58035</v>
          </cell>
          <cell r="F15">
            <v>64659</v>
          </cell>
        </row>
        <row r="16">
          <cell r="A16" t="str">
            <v>L011</v>
          </cell>
          <cell r="B16" t="str">
            <v>샷 시 공</v>
          </cell>
          <cell r="C16" t="str">
            <v>인</v>
          </cell>
          <cell r="D16">
            <v>55318</v>
          </cell>
          <cell r="E16">
            <v>58035</v>
          </cell>
          <cell r="F16">
            <v>65647</v>
          </cell>
        </row>
        <row r="17">
          <cell r="A17" t="str">
            <v>L012</v>
          </cell>
          <cell r="B17" t="str">
            <v>절 단 공</v>
          </cell>
          <cell r="C17" t="str">
            <v>인</v>
          </cell>
          <cell r="D17">
            <v>59642</v>
          </cell>
          <cell r="E17">
            <v>67321</v>
          </cell>
          <cell r="F17">
            <v>65881</v>
          </cell>
        </row>
        <row r="18">
          <cell r="A18" t="str">
            <v>L013</v>
          </cell>
          <cell r="B18" t="str">
            <v>석    공</v>
          </cell>
          <cell r="C18" t="str">
            <v>인</v>
          </cell>
          <cell r="D18">
            <v>69257</v>
          </cell>
          <cell r="E18">
            <v>67292</v>
          </cell>
          <cell r="F18">
            <v>77005</v>
          </cell>
        </row>
        <row r="19">
          <cell r="A19" t="str">
            <v>L014</v>
          </cell>
          <cell r="B19" t="str">
            <v>특수비계공(15M이상)</v>
          </cell>
          <cell r="C19" t="str">
            <v>인</v>
          </cell>
          <cell r="D19">
            <v>78766</v>
          </cell>
          <cell r="E19">
            <v>75380</v>
          </cell>
          <cell r="F19">
            <v>85884</v>
          </cell>
        </row>
        <row r="20">
          <cell r="A20" t="str">
            <v>L015</v>
          </cell>
          <cell r="B20" t="str">
            <v>비 계 공</v>
          </cell>
          <cell r="C20" t="str">
            <v>인</v>
          </cell>
          <cell r="D20">
            <v>66531</v>
          </cell>
          <cell r="E20">
            <v>69324</v>
          </cell>
          <cell r="F20">
            <v>79467</v>
          </cell>
        </row>
        <row r="21">
          <cell r="A21" t="str">
            <v>L016</v>
          </cell>
          <cell r="B21" t="str">
            <v>동 발 공(터 널)</v>
          </cell>
          <cell r="C21" t="str">
            <v>인</v>
          </cell>
          <cell r="D21">
            <v>61285</v>
          </cell>
          <cell r="E21">
            <v>59691</v>
          </cell>
          <cell r="F21">
            <v>65485</v>
          </cell>
        </row>
        <row r="22">
          <cell r="A22" t="str">
            <v>L017</v>
          </cell>
          <cell r="B22" t="str">
            <v>조 적 공</v>
          </cell>
          <cell r="C22" t="str">
            <v>인</v>
          </cell>
          <cell r="D22">
            <v>58512</v>
          </cell>
          <cell r="E22">
            <v>58379</v>
          </cell>
          <cell r="F22">
            <v>67986</v>
          </cell>
        </row>
        <row r="23">
          <cell r="A23" t="str">
            <v>L018</v>
          </cell>
          <cell r="B23" t="str">
            <v>벽돌(블럭)제작공</v>
          </cell>
          <cell r="C23" t="str">
            <v>인</v>
          </cell>
          <cell r="D23">
            <v>56942</v>
          </cell>
          <cell r="E23">
            <v>57334</v>
          </cell>
          <cell r="F23">
            <v>61291</v>
          </cell>
        </row>
        <row r="24">
          <cell r="A24" t="str">
            <v>L019</v>
          </cell>
          <cell r="B24" t="str">
            <v>연 돌 공</v>
          </cell>
          <cell r="C24" t="str">
            <v>인</v>
          </cell>
          <cell r="D24">
            <v>58512</v>
          </cell>
          <cell r="E24">
            <v>58379</v>
          </cell>
          <cell r="F24">
            <v>72745</v>
          </cell>
        </row>
        <row r="25">
          <cell r="A25" t="str">
            <v>L020</v>
          </cell>
          <cell r="B25" t="str">
            <v>미 장 공</v>
          </cell>
          <cell r="C25" t="str">
            <v>인</v>
          </cell>
          <cell r="D25">
            <v>59451</v>
          </cell>
          <cell r="E25">
            <v>61569</v>
          </cell>
          <cell r="F25">
            <v>71283</v>
          </cell>
        </row>
        <row r="26">
          <cell r="A26" t="str">
            <v>L021</v>
          </cell>
          <cell r="B26" t="str">
            <v>방 수 공</v>
          </cell>
          <cell r="C26" t="str">
            <v>인</v>
          </cell>
          <cell r="D26">
            <v>50866</v>
          </cell>
          <cell r="E26">
            <v>51640</v>
          </cell>
          <cell r="F26">
            <v>57701</v>
          </cell>
        </row>
        <row r="27">
          <cell r="A27" t="str">
            <v>L022</v>
          </cell>
          <cell r="B27" t="str">
            <v>타 일 공</v>
          </cell>
          <cell r="C27" t="str">
            <v>인</v>
          </cell>
          <cell r="D27">
            <v>58994</v>
          </cell>
          <cell r="E27">
            <v>60706</v>
          </cell>
          <cell r="F27">
            <v>68147</v>
          </cell>
        </row>
        <row r="28">
          <cell r="A28" t="str">
            <v>L023</v>
          </cell>
          <cell r="B28" t="str">
            <v>줄 눈 공</v>
          </cell>
          <cell r="C28" t="str">
            <v>인</v>
          </cell>
          <cell r="D28">
            <v>58172</v>
          </cell>
          <cell r="E28">
            <v>55387</v>
          </cell>
          <cell r="F28">
            <v>63589</v>
          </cell>
        </row>
        <row r="29">
          <cell r="A29" t="str">
            <v>L024</v>
          </cell>
          <cell r="B29" t="str">
            <v>연 마 공</v>
          </cell>
          <cell r="C29" t="str">
            <v>인</v>
          </cell>
          <cell r="D29">
            <v>56709</v>
          </cell>
          <cell r="E29">
            <v>54957</v>
          </cell>
          <cell r="F29">
            <v>67289</v>
          </cell>
        </row>
        <row r="30">
          <cell r="A30" t="str">
            <v>L025</v>
          </cell>
          <cell r="B30" t="str">
            <v>콘크리트공</v>
          </cell>
          <cell r="C30" t="str">
            <v>인</v>
          </cell>
          <cell r="D30">
            <v>60596</v>
          </cell>
          <cell r="E30">
            <v>63605</v>
          </cell>
          <cell r="F30">
            <v>71184</v>
          </cell>
        </row>
        <row r="31">
          <cell r="A31" t="str">
            <v>L026</v>
          </cell>
          <cell r="B31" t="str">
            <v>바이브레타공</v>
          </cell>
          <cell r="C31" t="str">
            <v>인</v>
          </cell>
          <cell r="D31">
            <v>60596</v>
          </cell>
          <cell r="E31">
            <v>63605</v>
          </cell>
          <cell r="F31">
            <v>69081</v>
          </cell>
        </row>
        <row r="32">
          <cell r="A32" t="str">
            <v>L027</v>
          </cell>
          <cell r="B32" t="str">
            <v>보일러공</v>
          </cell>
          <cell r="C32" t="str">
            <v>인</v>
          </cell>
          <cell r="D32">
            <v>48190</v>
          </cell>
          <cell r="E32">
            <v>52463</v>
          </cell>
          <cell r="F32">
            <v>56787</v>
          </cell>
        </row>
        <row r="33">
          <cell r="A33" t="str">
            <v>L028</v>
          </cell>
          <cell r="B33" t="str">
            <v>배 관 공</v>
          </cell>
          <cell r="C33" t="str">
            <v>인</v>
          </cell>
          <cell r="D33">
            <v>48833</v>
          </cell>
          <cell r="E33">
            <v>52004</v>
          </cell>
          <cell r="F33">
            <v>58907</v>
          </cell>
        </row>
        <row r="34">
          <cell r="A34" t="str">
            <v>L029</v>
          </cell>
          <cell r="B34" t="str">
            <v>온 돌 공</v>
          </cell>
          <cell r="C34" t="str">
            <v>인</v>
          </cell>
          <cell r="D34">
            <v>59451</v>
          </cell>
          <cell r="E34">
            <v>61569</v>
          </cell>
          <cell r="F34">
            <v>54720</v>
          </cell>
        </row>
        <row r="35">
          <cell r="A35" t="str">
            <v>L030</v>
          </cell>
          <cell r="B35" t="str">
            <v>위 생 공</v>
          </cell>
          <cell r="C35" t="str">
            <v>인</v>
          </cell>
          <cell r="D35">
            <v>48855</v>
          </cell>
          <cell r="E35">
            <v>51145</v>
          </cell>
          <cell r="F35">
            <v>59212</v>
          </cell>
        </row>
        <row r="36">
          <cell r="A36" t="str">
            <v>L031</v>
          </cell>
          <cell r="B36" t="str">
            <v>보 온 공</v>
          </cell>
          <cell r="C36" t="str">
            <v>인</v>
          </cell>
          <cell r="D36">
            <v>49987</v>
          </cell>
          <cell r="E36">
            <v>54125</v>
          </cell>
          <cell r="F36">
            <v>63143</v>
          </cell>
        </row>
        <row r="37">
          <cell r="A37" t="str">
            <v>L032</v>
          </cell>
          <cell r="B37" t="str">
            <v>도 장 공</v>
          </cell>
          <cell r="C37" t="str">
            <v>인</v>
          </cell>
          <cell r="D37">
            <v>52915</v>
          </cell>
          <cell r="E37">
            <v>55640</v>
          </cell>
          <cell r="F37">
            <v>63038</v>
          </cell>
        </row>
        <row r="38">
          <cell r="A38" t="str">
            <v>L033</v>
          </cell>
          <cell r="B38" t="str">
            <v>내 장 공</v>
          </cell>
          <cell r="C38" t="str">
            <v>인</v>
          </cell>
          <cell r="D38">
            <v>58768</v>
          </cell>
          <cell r="E38">
            <v>59767</v>
          </cell>
          <cell r="F38">
            <v>72244</v>
          </cell>
        </row>
        <row r="39">
          <cell r="A39" t="str">
            <v>L034</v>
          </cell>
          <cell r="B39" t="str">
            <v>도 배 공</v>
          </cell>
          <cell r="C39" t="str">
            <v>인</v>
          </cell>
          <cell r="D39">
            <v>51632</v>
          </cell>
          <cell r="E39">
            <v>51201</v>
          </cell>
          <cell r="F39">
            <v>58443</v>
          </cell>
        </row>
        <row r="40">
          <cell r="A40" t="str">
            <v>L035</v>
          </cell>
          <cell r="B40" t="str">
            <v>아스타일공</v>
          </cell>
          <cell r="C40" t="str">
            <v>인</v>
          </cell>
          <cell r="D40">
            <v>58994</v>
          </cell>
          <cell r="E40">
            <v>60706</v>
          </cell>
          <cell r="F40">
            <v>71686</v>
          </cell>
        </row>
        <row r="41">
          <cell r="A41" t="str">
            <v>L036</v>
          </cell>
          <cell r="B41" t="str">
            <v>기 와 공</v>
          </cell>
          <cell r="C41" t="str">
            <v>인</v>
          </cell>
          <cell r="D41">
            <v>68363</v>
          </cell>
          <cell r="E41">
            <v>64891</v>
          </cell>
          <cell r="F41">
            <v>69476</v>
          </cell>
        </row>
        <row r="42">
          <cell r="A42" t="str">
            <v>L037</v>
          </cell>
          <cell r="B42" t="str">
            <v>슬레이트공</v>
          </cell>
          <cell r="C42" t="str">
            <v>인</v>
          </cell>
          <cell r="D42">
            <v>68363</v>
          </cell>
          <cell r="E42">
            <v>64891</v>
          </cell>
          <cell r="F42">
            <v>72727</v>
          </cell>
        </row>
        <row r="43">
          <cell r="A43" t="str">
            <v>L038</v>
          </cell>
          <cell r="B43" t="str">
            <v>화약취급공</v>
          </cell>
          <cell r="C43" t="str">
            <v>인</v>
          </cell>
          <cell r="D43">
            <v>67520</v>
          </cell>
          <cell r="E43">
            <v>60578</v>
          </cell>
          <cell r="F43">
            <v>69595</v>
          </cell>
        </row>
        <row r="44">
          <cell r="A44" t="str">
            <v>L039</v>
          </cell>
          <cell r="B44" t="str">
            <v>착 암 공</v>
          </cell>
          <cell r="C44" t="str">
            <v>인</v>
          </cell>
          <cell r="D44">
            <v>50107</v>
          </cell>
          <cell r="E44">
            <v>54279</v>
          </cell>
          <cell r="F44">
            <v>57292</v>
          </cell>
        </row>
        <row r="45">
          <cell r="A45" t="str">
            <v>L040</v>
          </cell>
          <cell r="B45" t="str">
            <v>보 안 공</v>
          </cell>
          <cell r="C45" t="str">
            <v>인</v>
          </cell>
          <cell r="D45">
            <v>41224</v>
          </cell>
          <cell r="E45">
            <v>44036</v>
          </cell>
          <cell r="F45">
            <v>41290</v>
          </cell>
        </row>
        <row r="46">
          <cell r="A46" t="str">
            <v>L041</v>
          </cell>
          <cell r="B46" t="str">
            <v>포 장 공</v>
          </cell>
          <cell r="C46" t="str">
            <v>인</v>
          </cell>
          <cell r="D46">
            <v>59695</v>
          </cell>
          <cell r="E46">
            <v>56237</v>
          </cell>
          <cell r="F46">
            <v>65494</v>
          </cell>
        </row>
        <row r="47">
          <cell r="A47" t="str">
            <v>L042</v>
          </cell>
          <cell r="B47" t="str">
            <v>포 설 공</v>
          </cell>
          <cell r="C47" t="str">
            <v>인</v>
          </cell>
          <cell r="D47">
            <v>53731</v>
          </cell>
          <cell r="E47">
            <v>54013</v>
          </cell>
          <cell r="F47">
            <v>65082</v>
          </cell>
        </row>
        <row r="48">
          <cell r="A48" t="str">
            <v>L043</v>
          </cell>
          <cell r="B48" t="str">
            <v>궤 도 공</v>
          </cell>
          <cell r="C48" t="str">
            <v>인</v>
          </cell>
          <cell r="D48">
            <v>53629</v>
          </cell>
          <cell r="E48">
            <v>62818</v>
          </cell>
          <cell r="F48">
            <v>60000</v>
          </cell>
        </row>
        <row r="49">
          <cell r="A49" t="str">
            <v>L044</v>
          </cell>
          <cell r="B49" t="str">
            <v>용 접 공(철 도)</v>
          </cell>
          <cell r="C49" t="str">
            <v>인</v>
          </cell>
          <cell r="D49">
            <v>58661</v>
          </cell>
          <cell r="E49">
            <v>55736</v>
          </cell>
          <cell r="F49">
            <v>67201</v>
          </cell>
        </row>
        <row r="50">
          <cell r="A50" t="str">
            <v>L045</v>
          </cell>
          <cell r="B50" t="str">
            <v>잠 수 부</v>
          </cell>
          <cell r="C50" t="str">
            <v>인</v>
          </cell>
          <cell r="D50">
            <v>87712</v>
          </cell>
          <cell r="E50">
            <v>73901</v>
          </cell>
          <cell r="F50">
            <v>81832</v>
          </cell>
        </row>
        <row r="51">
          <cell r="A51" t="str">
            <v>L046</v>
          </cell>
          <cell r="B51" t="str">
            <v>잠 함 공</v>
          </cell>
          <cell r="C51" t="str">
            <v>인</v>
          </cell>
          <cell r="D51">
            <v>0</v>
          </cell>
          <cell r="E51">
            <v>0</v>
          </cell>
          <cell r="F51">
            <v>0</v>
          </cell>
        </row>
        <row r="52">
          <cell r="A52" t="str">
            <v>L047</v>
          </cell>
          <cell r="B52" t="str">
            <v>보 링 공</v>
          </cell>
          <cell r="C52" t="str">
            <v>인</v>
          </cell>
          <cell r="D52">
            <v>50288</v>
          </cell>
          <cell r="E52">
            <v>53721</v>
          </cell>
          <cell r="F52">
            <v>58626</v>
          </cell>
        </row>
        <row r="53">
          <cell r="A53" t="str">
            <v>L049</v>
          </cell>
          <cell r="B53" t="str">
            <v>영림기사</v>
          </cell>
          <cell r="C53" t="str">
            <v>인</v>
          </cell>
          <cell r="D53">
            <v>0</v>
          </cell>
          <cell r="E53">
            <v>0</v>
          </cell>
          <cell r="F53">
            <v>72675</v>
          </cell>
        </row>
        <row r="54">
          <cell r="A54" t="str">
            <v>L050</v>
          </cell>
          <cell r="B54" t="str">
            <v>조 경 공</v>
          </cell>
          <cell r="C54" t="str">
            <v>인</v>
          </cell>
          <cell r="D54">
            <v>50250</v>
          </cell>
          <cell r="E54">
            <v>50321</v>
          </cell>
          <cell r="F54">
            <v>60207</v>
          </cell>
        </row>
        <row r="55">
          <cell r="A55" t="str">
            <v>L051</v>
          </cell>
          <cell r="B55" t="str">
            <v>벌 목 부</v>
          </cell>
          <cell r="C55" t="str">
            <v>인</v>
          </cell>
          <cell r="D55">
            <v>57718</v>
          </cell>
          <cell r="E55">
            <v>64902</v>
          </cell>
          <cell r="F55">
            <v>66433</v>
          </cell>
        </row>
        <row r="56">
          <cell r="A56" t="str">
            <v>L052</v>
          </cell>
          <cell r="B56" t="str">
            <v>조림인부</v>
          </cell>
          <cell r="C56" t="str">
            <v>인</v>
          </cell>
          <cell r="D56">
            <v>43854</v>
          </cell>
          <cell r="E56">
            <v>32014</v>
          </cell>
          <cell r="F56">
            <v>53688</v>
          </cell>
        </row>
        <row r="57">
          <cell r="A57" t="str">
            <v>L053</v>
          </cell>
          <cell r="B57" t="str">
            <v>플랜트 기계설치공</v>
          </cell>
          <cell r="C57" t="str">
            <v>인</v>
          </cell>
          <cell r="D57">
            <v>59903</v>
          </cell>
          <cell r="E57">
            <v>61521</v>
          </cell>
          <cell r="F57">
            <v>80805</v>
          </cell>
        </row>
        <row r="58">
          <cell r="A58" t="str">
            <v>L054</v>
          </cell>
          <cell r="B58" t="str">
            <v>플랜트 용접공</v>
          </cell>
          <cell r="C58" t="str">
            <v>인</v>
          </cell>
          <cell r="D58">
            <v>63349</v>
          </cell>
          <cell r="E58">
            <v>69101</v>
          </cell>
          <cell r="F58">
            <v>95379</v>
          </cell>
        </row>
        <row r="59">
          <cell r="A59" t="str">
            <v>L055</v>
          </cell>
          <cell r="B59" t="str">
            <v>플랜트 배관공</v>
          </cell>
          <cell r="C59" t="str">
            <v>인</v>
          </cell>
          <cell r="D59">
            <v>66377</v>
          </cell>
          <cell r="E59">
            <v>76135</v>
          </cell>
          <cell r="F59">
            <v>97219</v>
          </cell>
        </row>
        <row r="60">
          <cell r="A60" t="str">
            <v>L056</v>
          </cell>
          <cell r="B60" t="str">
            <v>플랜트 제관공</v>
          </cell>
          <cell r="C60" t="str">
            <v>인</v>
          </cell>
          <cell r="D60">
            <v>54813</v>
          </cell>
          <cell r="E60">
            <v>60834</v>
          </cell>
          <cell r="F60">
            <v>81966</v>
          </cell>
        </row>
        <row r="61">
          <cell r="A61" t="str">
            <v>L057</v>
          </cell>
          <cell r="B61" t="str">
            <v>시공측량사</v>
          </cell>
          <cell r="C61" t="str">
            <v>인</v>
          </cell>
          <cell r="D61">
            <v>44848</v>
          </cell>
          <cell r="E61">
            <v>47571</v>
          </cell>
          <cell r="F61">
            <v>58506</v>
          </cell>
        </row>
        <row r="62">
          <cell r="A62" t="str">
            <v>L058</v>
          </cell>
          <cell r="B62" t="str">
            <v>시공측량사조수</v>
          </cell>
          <cell r="C62" t="str">
            <v>인</v>
          </cell>
          <cell r="D62">
            <v>33985</v>
          </cell>
          <cell r="E62">
            <v>32619</v>
          </cell>
          <cell r="F62">
            <v>38777</v>
          </cell>
        </row>
        <row r="63">
          <cell r="A63" t="str">
            <v>L059</v>
          </cell>
          <cell r="B63" t="str">
            <v>측    부</v>
          </cell>
          <cell r="C63" t="str">
            <v>인</v>
          </cell>
          <cell r="D63">
            <v>26699</v>
          </cell>
          <cell r="E63">
            <v>32690</v>
          </cell>
          <cell r="F63">
            <v>32725</v>
          </cell>
        </row>
        <row r="64">
          <cell r="A64" t="str">
            <v>L060</v>
          </cell>
          <cell r="B64" t="str">
            <v>검 조 부</v>
          </cell>
          <cell r="C64" t="str">
            <v>인</v>
          </cell>
          <cell r="D64">
            <v>33755</v>
          </cell>
          <cell r="E64">
            <v>34098</v>
          </cell>
          <cell r="F64">
            <v>32800</v>
          </cell>
        </row>
        <row r="65">
          <cell r="A65" t="str">
            <v>L061</v>
          </cell>
          <cell r="B65" t="str">
            <v>송전전공</v>
          </cell>
          <cell r="C65" t="str">
            <v>인</v>
          </cell>
          <cell r="D65">
            <v>197482</v>
          </cell>
          <cell r="E65">
            <v>188956</v>
          </cell>
          <cell r="F65">
            <v>234733</v>
          </cell>
        </row>
        <row r="66">
          <cell r="A66" t="str">
            <v>L062</v>
          </cell>
          <cell r="B66" t="str">
            <v>배전전공</v>
          </cell>
          <cell r="C66" t="str">
            <v>인</v>
          </cell>
          <cell r="D66">
            <v>176615</v>
          </cell>
          <cell r="E66">
            <v>164094</v>
          </cell>
          <cell r="F66">
            <v>192602</v>
          </cell>
        </row>
        <row r="67">
          <cell r="A67" t="str">
            <v>L063</v>
          </cell>
          <cell r="B67" t="str">
            <v>플랜트 전공</v>
          </cell>
          <cell r="C67" t="str">
            <v>인</v>
          </cell>
          <cell r="D67">
            <v>52369</v>
          </cell>
          <cell r="E67">
            <v>54503</v>
          </cell>
          <cell r="F67">
            <v>64285</v>
          </cell>
        </row>
        <row r="68">
          <cell r="A68" t="str">
            <v>L064</v>
          </cell>
          <cell r="B68" t="str">
            <v>내선전공</v>
          </cell>
          <cell r="C68" t="str">
            <v>인</v>
          </cell>
          <cell r="D68">
            <v>47911</v>
          </cell>
          <cell r="E68">
            <v>51021</v>
          </cell>
          <cell r="F68">
            <v>57286</v>
          </cell>
        </row>
        <row r="69">
          <cell r="A69" t="str">
            <v>L065</v>
          </cell>
          <cell r="B69" t="str">
            <v>특별고압케이블전공</v>
          </cell>
          <cell r="C69" t="str">
            <v>인</v>
          </cell>
          <cell r="D69">
            <v>97565</v>
          </cell>
          <cell r="E69">
            <v>102881</v>
          </cell>
          <cell r="F69">
            <v>98463</v>
          </cell>
        </row>
        <row r="70">
          <cell r="A70" t="str">
            <v>L066</v>
          </cell>
          <cell r="B70" t="str">
            <v>고압케이블전공</v>
          </cell>
          <cell r="C70" t="str">
            <v>인</v>
          </cell>
          <cell r="D70">
            <v>66547</v>
          </cell>
          <cell r="E70">
            <v>74151</v>
          </cell>
          <cell r="F70">
            <v>74584</v>
          </cell>
        </row>
        <row r="71">
          <cell r="A71" t="str">
            <v>L067</v>
          </cell>
          <cell r="B71" t="str">
            <v>저압케이블전공</v>
          </cell>
          <cell r="C71" t="str">
            <v>인</v>
          </cell>
          <cell r="D71">
            <v>59146</v>
          </cell>
          <cell r="E71">
            <v>55486</v>
          </cell>
          <cell r="F71">
            <v>61877</v>
          </cell>
        </row>
        <row r="72">
          <cell r="A72" t="str">
            <v>L068</v>
          </cell>
          <cell r="B72" t="str">
            <v>철도신호공</v>
          </cell>
          <cell r="C72" t="str">
            <v>인</v>
          </cell>
          <cell r="D72">
            <v>79766</v>
          </cell>
          <cell r="E72">
            <v>73483</v>
          </cell>
          <cell r="F72">
            <v>88167</v>
          </cell>
        </row>
        <row r="73">
          <cell r="A73" t="str">
            <v>L069</v>
          </cell>
          <cell r="B73" t="str">
            <v>계 장 공</v>
          </cell>
          <cell r="C73" t="str">
            <v>인</v>
          </cell>
          <cell r="D73">
            <v>50009</v>
          </cell>
          <cell r="E73">
            <v>57587</v>
          </cell>
          <cell r="F73">
            <v>60822</v>
          </cell>
        </row>
        <row r="74">
          <cell r="A74" t="str">
            <v>L070</v>
          </cell>
          <cell r="B74" t="str">
            <v>전기공사기사 1급</v>
          </cell>
          <cell r="C74" t="str">
            <v>인</v>
          </cell>
          <cell r="D74">
            <v>0</v>
          </cell>
          <cell r="E74">
            <v>0</v>
          </cell>
          <cell r="F74">
            <v>64241</v>
          </cell>
        </row>
        <row r="75">
          <cell r="A75" t="str">
            <v>L071</v>
          </cell>
          <cell r="B75" t="str">
            <v>전기공사기사 2급</v>
          </cell>
          <cell r="C75" t="str">
            <v>인</v>
          </cell>
          <cell r="D75">
            <v>0</v>
          </cell>
          <cell r="E75">
            <v>0</v>
          </cell>
          <cell r="F75">
            <v>55069</v>
          </cell>
        </row>
        <row r="76">
          <cell r="A76" t="str">
            <v>L072</v>
          </cell>
          <cell r="B76" t="str">
            <v>통신외선공</v>
          </cell>
          <cell r="C76" t="str">
            <v>인</v>
          </cell>
          <cell r="D76">
            <v>73980</v>
          </cell>
          <cell r="E76">
            <v>77946</v>
          </cell>
          <cell r="F76">
            <v>89013</v>
          </cell>
        </row>
        <row r="77">
          <cell r="A77" t="str">
            <v>L073</v>
          </cell>
          <cell r="B77" t="str">
            <v>통신설비공</v>
          </cell>
          <cell r="C77" t="str">
            <v>인</v>
          </cell>
          <cell r="D77">
            <v>64758</v>
          </cell>
          <cell r="E77">
            <v>66296</v>
          </cell>
          <cell r="F77">
            <v>76852</v>
          </cell>
        </row>
        <row r="78">
          <cell r="A78" t="str">
            <v>L074</v>
          </cell>
          <cell r="B78" t="str">
            <v>통신내선공</v>
          </cell>
          <cell r="C78" t="str">
            <v>인</v>
          </cell>
          <cell r="D78">
            <v>60168</v>
          </cell>
          <cell r="E78">
            <v>63738</v>
          </cell>
          <cell r="F78">
            <v>72591</v>
          </cell>
        </row>
        <row r="79">
          <cell r="A79" t="str">
            <v>L075</v>
          </cell>
          <cell r="B79" t="str">
            <v>통신케이블공</v>
          </cell>
          <cell r="C79" t="str">
            <v>인</v>
          </cell>
          <cell r="D79">
            <v>75788</v>
          </cell>
          <cell r="E79">
            <v>80042</v>
          </cell>
          <cell r="F79">
            <v>90455</v>
          </cell>
        </row>
        <row r="80">
          <cell r="A80" t="str">
            <v>L076</v>
          </cell>
          <cell r="B80" t="str">
            <v>무선안테나공</v>
          </cell>
          <cell r="C80" t="str">
            <v>인</v>
          </cell>
          <cell r="D80">
            <v>91475</v>
          </cell>
          <cell r="E80">
            <v>97216</v>
          </cell>
          <cell r="F80">
            <v>110956</v>
          </cell>
        </row>
        <row r="81">
          <cell r="A81" t="str">
            <v>L077</v>
          </cell>
          <cell r="B81" t="str">
            <v>통신기사 1급</v>
          </cell>
          <cell r="C81" t="str">
            <v>인</v>
          </cell>
          <cell r="D81">
            <v>84229</v>
          </cell>
          <cell r="E81">
            <v>87004</v>
          </cell>
          <cell r="F81">
            <v>92723</v>
          </cell>
        </row>
        <row r="82">
          <cell r="A82" t="str">
            <v>L078</v>
          </cell>
          <cell r="B82" t="str">
            <v>통신기사 2급</v>
          </cell>
          <cell r="C82" t="str">
            <v>인</v>
          </cell>
          <cell r="D82">
            <v>79642</v>
          </cell>
          <cell r="E82">
            <v>78519</v>
          </cell>
          <cell r="F82">
            <v>82395</v>
          </cell>
        </row>
        <row r="83">
          <cell r="A83" t="str">
            <v>L079</v>
          </cell>
          <cell r="B83" t="str">
            <v>통신기능사</v>
          </cell>
          <cell r="C83" t="str">
            <v>인</v>
          </cell>
          <cell r="D83">
            <v>67759</v>
          </cell>
          <cell r="E83">
            <v>68332</v>
          </cell>
          <cell r="F83">
            <v>72194</v>
          </cell>
        </row>
        <row r="84">
          <cell r="A84" t="str">
            <v>L080</v>
          </cell>
          <cell r="B84" t="str">
            <v>수작업반장</v>
          </cell>
          <cell r="C84" t="str">
            <v>인</v>
          </cell>
          <cell r="D84">
            <v>57364</v>
          </cell>
          <cell r="E84">
            <v>54191</v>
          </cell>
          <cell r="F84">
            <v>74369</v>
          </cell>
        </row>
        <row r="85">
          <cell r="A85" t="str">
            <v>L081</v>
          </cell>
          <cell r="B85" t="str">
            <v>작업반장</v>
          </cell>
          <cell r="C85" t="str">
            <v>인</v>
          </cell>
          <cell r="D85">
            <v>57364</v>
          </cell>
          <cell r="E85">
            <v>54191</v>
          </cell>
          <cell r="F85">
            <v>60326</v>
          </cell>
        </row>
        <row r="86">
          <cell r="A86" t="str">
            <v>L082</v>
          </cell>
          <cell r="B86" t="str">
            <v>목    도</v>
          </cell>
          <cell r="C86" t="str">
            <v>인</v>
          </cell>
          <cell r="D86">
            <v>64408</v>
          </cell>
          <cell r="E86">
            <v>63010</v>
          </cell>
          <cell r="F86">
            <v>64758</v>
          </cell>
        </row>
        <row r="87">
          <cell r="A87" t="str">
            <v>L083</v>
          </cell>
          <cell r="B87" t="str">
            <v>조 력 공</v>
          </cell>
          <cell r="C87" t="str">
            <v>인</v>
          </cell>
          <cell r="D87">
            <v>39371</v>
          </cell>
          <cell r="E87">
            <v>40427</v>
          </cell>
          <cell r="F87">
            <v>48912</v>
          </cell>
        </row>
        <row r="88">
          <cell r="A88" t="str">
            <v>L084</v>
          </cell>
          <cell r="B88" t="str">
            <v>특별인부</v>
          </cell>
          <cell r="C88" t="str">
            <v>인</v>
          </cell>
          <cell r="D88">
            <v>48674</v>
          </cell>
          <cell r="E88">
            <v>49659</v>
          </cell>
          <cell r="F88">
            <v>57379</v>
          </cell>
        </row>
        <row r="89">
          <cell r="A89" t="str">
            <v>L085</v>
          </cell>
          <cell r="B89" t="str">
            <v>보통인부</v>
          </cell>
          <cell r="C89" t="str">
            <v>인</v>
          </cell>
          <cell r="D89">
            <v>33755</v>
          </cell>
          <cell r="E89">
            <v>34098</v>
          </cell>
          <cell r="F89">
            <v>37736</v>
          </cell>
        </row>
        <row r="90">
          <cell r="A90" t="str">
            <v>L086</v>
          </cell>
          <cell r="B90" t="str">
            <v>중기운전기사</v>
          </cell>
          <cell r="C90" t="str">
            <v>인</v>
          </cell>
          <cell r="D90">
            <v>53715</v>
          </cell>
          <cell r="E90">
            <v>52855</v>
          </cell>
          <cell r="F90">
            <v>56951</v>
          </cell>
        </row>
        <row r="91">
          <cell r="A91" t="str">
            <v>L087</v>
          </cell>
          <cell r="B91" t="str">
            <v>운전사(운반차)</v>
          </cell>
          <cell r="C91" t="str">
            <v>인</v>
          </cell>
          <cell r="D91">
            <v>49633</v>
          </cell>
          <cell r="E91">
            <v>53159</v>
          </cell>
          <cell r="F91">
            <v>51077</v>
          </cell>
        </row>
        <row r="92">
          <cell r="A92" t="str">
            <v>L088</v>
          </cell>
          <cell r="B92" t="str">
            <v>운전사(기  계)</v>
          </cell>
          <cell r="C92" t="str">
            <v>인</v>
          </cell>
          <cell r="D92">
            <v>45575</v>
          </cell>
          <cell r="E92">
            <v>45276</v>
          </cell>
          <cell r="F92">
            <v>54325</v>
          </cell>
        </row>
        <row r="93">
          <cell r="A93" t="str">
            <v>L089</v>
          </cell>
          <cell r="B93" t="str">
            <v>중기운전조수</v>
          </cell>
          <cell r="C93" t="str">
            <v>인</v>
          </cell>
          <cell r="D93">
            <v>40706</v>
          </cell>
          <cell r="E93">
            <v>39194</v>
          </cell>
          <cell r="F93">
            <v>42762</v>
          </cell>
        </row>
        <row r="94">
          <cell r="A94" t="str">
            <v>L090</v>
          </cell>
          <cell r="B94" t="str">
            <v>고급선원</v>
          </cell>
          <cell r="C94" t="str">
            <v>인</v>
          </cell>
          <cell r="D94">
            <v>67380</v>
          </cell>
          <cell r="E94">
            <v>63746</v>
          </cell>
          <cell r="F94">
            <v>63950</v>
          </cell>
        </row>
        <row r="95">
          <cell r="A95" t="str">
            <v>L091</v>
          </cell>
          <cell r="B95" t="str">
            <v>보통선원</v>
          </cell>
          <cell r="C95" t="str">
            <v>인</v>
          </cell>
          <cell r="D95">
            <v>52274</v>
          </cell>
          <cell r="E95">
            <v>54986</v>
          </cell>
          <cell r="F95">
            <v>49346</v>
          </cell>
        </row>
        <row r="96">
          <cell r="A96" t="str">
            <v>L092</v>
          </cell>
          <cell r="B96" t="str">
            <v>선    부</v>
          </cell>
          <cell r="C96" t="str">
            <v>인</v>
          </cell>
          <cell r="D96">
            <v>41303</v>
          </cell>
          <cell r="E96">
            <v>45267</v>
          </cell>
          <cell r="F96">
            <v>40088</v>
          </cell>
        </row>
        <row r="97">
          <cell r="A97" t="str">
            <v>L093</v>
          </cell>
          <cell r="B97" t="str">
            <v>준설선선장</v>
          </cell>
          <cell r="C97" t="str">
            <v>인</v>
          </cell>
          <cell r="D97">
            <v>77084</v>
          </cell>
          <cell r="E97">
            <v>77929</v>
          </cell>
          <cell r="F97">
            <v>79532</v>
          </cell>
        </row>
        <row r="98">
          <cell r="A98" t="str">
            <v>L094</v>
          </cell>
          <cell r="B98" t="str">
            <v>준설선기관장</v>
          </cell>
          <cell r="C98" t="str">
            <v>인</v>
          </cell>
          <cell r="D98">
            <v>65732</v>
          </cell>
          <cell r="E98">
            <v>66667</v>
          </cell>
          <cell r="F98">
            <v>70637</v>
          </cell>
        </row>
        <row r="99">
          <cell r="A99" t="str">
            <v>L095</v>
          </cell>
          <cell r="B99" t="str">
            <v>준설선기관사</v>
          </cell>
          <cell r="C99" t="str">
            <v>인</v>
          </cell>
          <cell r="D99">
            <v>62000</v>
          </cell>
          <cell r="E99">
            <v>63333</v>
          </cell>
          <cell r="F99">
            <v>56955</v>
          </cell>
        </row>
        <row r="100">
          <cell r="A100" t="str">
            <v>L096</v>
          </cell>
          <cell r="B100" t="str">
            <v>준설선운전사</v>
          </cell>
          <cell r="C100" t="str">
            <v>인</v>
          </cell>
          <cell r="D100">
            <v>64200</v>
          </cell>
          <cell r="E100">
            <v>58033</v>
          </cell>
          <cell r="F100">
            <v>66688</v>
          </cell>
        </row>
        <row r="101">
          <cell r="A101" t="str">
            <v>L097</v>
          </cell>
          <cell r="B101" t="str">
            <v>준설선전기사</v>
          </cell>
          <cell r="C101" t="str">
            <v>인</v>
          </cell>
          <cell r="D101">
            <v>66400</v>
          </cell>
          <cell r="E101">
            <v>66000</v>
          </cell>
          <cell r="F101">
            <v>63631</v>
          </cell>
        </row>
        <row r="102">
          <cell r="A102" t="str">
            <v>L098</v>
          </cell>
          <cell r="B102" t="str">
            <v>기계설치공</v>
          </cell>
          <cell r="C102" t="str">
            <v>인</v>
          </cell>
          <cell r="D102">
            <v>56925</v>
          </cell>
          <cell r="E102">
            <v>51838</v>
          </cell>
          <cell r="F102">
            <v>67415</v>
          </cell>
        </row>
        <row r="103">
          <cell r="A103" t="str">
            <v>L099</v>
          </cell>
          <cell r="B103" t="str">
            <v>기 계 공</v>
          </cell>
          <cell r="C103" t="str">
            <v>인</v>
          </cell>
          <cell r="D103">
            <v>49611</v>
          </cell>
          <cell r="E103">
            <v>49600</v>
          </cell>
          <cell r="F103">
            <v>58906</v>
          </cell>
        </row>
        <row r="104">
          <cell r="A104" t="str">
            <v>L100</v>
          </cell>
          <cell r="B104" t="str">
            <v>선 반 공</v>
          </cell>
          <cell r="C104" t="str">
            <v>인</v>
          </cell>
          <cell r="D104">
            <v>0</v>
          </cell>
          <cell r="E104">
            <v>0</v>
          </cell>
          <cell r="F104">
            <v>78752</v>
          </cell>
        </row>
        <row r="105">
          <cell r="A105" t="str">
            <v>L101</v>
          </cell>
          <cell r="B105" t="str">
            <v>정 비 공</v>
          </cell>
          <cell r="C105" t="str">
            <v>인</v>
          </cell>
          <cell r="D105">
            <v>0</v>
          </cell>
          <cell r="E105">
            <v>0</v>
          </cell>
          <cell r="F105">
            <v>52502</v>
          </cell>
        </row>
        <row r="106">
          <cell r="A106" t="str">
            <v>L102</v>
          </cell>
          <cell r="B106" t="str">
            <v>벨트콘베어작업공</v>
          </cell>
          <cell r="C106" t="str">
            <v>인</v>
          </cell>
          <cell r="D106">
            <v>0</v>
          </cell>
          <cell r="E106">
            <v>0</v>
          </cell>
          <cell r="F106">
            <v>0</v>
          </cell>
        </row>
        <row r="107">
          <cell r="A107" t="str">
            <v>L103</v>
          </cell>
          <cell r="B107" t="str">
            <v>현 도 사</v>
          </cell>
          <cell r="C107" t="str">
            <v>인</v>
          </cell>
          <cell r="D107">
            <v>66579</v>
          </cell>
          <cell r="E107">
            <v>0</v>
          </cell>
          <cell r="F107">
            <v>0</v>
          </cell>
        </row>
        <row r="108">
          <cell r="A108" t="str">
            <v>L104</v>
          </cell>
          <cell r="B108" t="str">
            <v>제 도 사</v>
          </cell>
          <cell r="C108" t="str">
            <v>인</v>
          </cell>
          <cell r="D108">
            <v>42366</v>
          </cell>
          <cell r="E108">
            <v>52957</v>
          </cell>
          <cell r="F108">
            <v>46978</v>
          </cell>
        </row>
        <row r="109">
          <cell r="A109" t="str">
            <v>L105</v>
          </cell>
          <cell r="B109" t="str">
            <v>시험사 1급</v>
          </cell>
          <cell r="C109" t="str">
            <v>인</v>
          </cell>
          <cell r="D109">
            <v>48017</v>
          </cell>
          <cell r="E109">
            <v>51959</v>
          </cell>
          <cell r="F109">
            <v>47867</v>
          </cell>
        </row>
        <row r="110">
          <cell r="A110" t="str">
            <v>L106</v>
          </cell>
          <cell r="B110" t="str">
            <v>시험사 2급</v>
          </cell>
          <cell r="C110" t="str">
            <v>인</v>
          </cell>
          <cell r="D110">
            <v>36857</v>
          </cell>
          <cell r="E110">
            <v>39935</v>
          </cell>
          <cell r="F110">
            <v>42272</v>
          </cell>
        </row>
        <row r="111">
          <cell r="A111" t="str">
            <v>L107</v>
          </cell>
          <cell r="B111" t="str">
            <v>시험사 3급</v>
          </cell>
          <cell r="C111" t="str">
            <v>인</v>
          </cell>
          <cell r="D111">
            <v>0</v>
          </cell>
          <cell r="E111">
            <v>0</v>
          </cell>
          <cell r="F111">
            <v>36667</v>
          </cell>
        </row>
        <row r="112">
          <cell r="A112" t="str">
            <v>L108</v>
          </cell>
          <cell r="B112" t="str">
            <v>시험사 4급</v>
          </cell>
          <cell r="C112" t="str">
            <v>인</v>
          </cell>
          <cell r="D112">
            <v>0</v>
          </cell>
          <cell r="E112">
            <v>0</v>
          </cell>
          <cell r="F112">
            <v>30223</v>
          </cell>
        </row>
        <row r="113">
          <cell r="A113" t="str">
            <v>L109</v>
          </cell>
          <cell r="B113" t="str">
            <v>시험보조수</v>
          </cell>
          <cell r="C113" t="str">
            <v>인</v>
          </cell>
          <cell r="D113">
            <v>29231</v>
          </cell>
          <cell r="E113">
            <v>31260</v>
          </cell>
          <cell r="F113">
            <v>31003</v>
          </cell>
        </row>
        <row r="114">
          <cell r="A114" t="str">
            <v>L110</v>
          </cell>
          <cell r="B114" t="str">
            <v>안전관리기사 1급</v>
          </cell>
          <cell r="C114" t="str">
            <v>인</v>
          </cell>
          <cell r="D114">
            <v>0</v>
          </cell>
          <cell r="E114">
            <v>0</v>
          </cell>
          <cell r="F114">
            <v>43959</v>
          </cell>
        </row>
        <row r="115">
          <cell r="A115" t="str">
            <v>L111</v>
          </cell>
          <cell r="B115" t="str">
            <v>안전관리기사 2급</v>
          </cell>
          <cell r="C115" t="str">
            <v>인</v>
          </cell>
          <cell r="D115">
            <v>0</v>
          </cell>
          <cell r="E115">
            <v>0</v>
          </cell>
          <cell r="F115">
            <v>38509</v>
          </cell>
        </row>
        <row r="116">
          <cell r="A116" t="str">
            <v>L112</v>
          </cell>
          <cell r="B116" t="str">
            <v>유 리 공</v>
          </cell>
          <cell r="C116" t="str">
            <v>인</v>
          </cell>
          <cell r="D116">
            <v>57574</v>
          </cell>
          <cell r="E116">
            <v>61877</v>
          </cell>
          <cell r="F116">
            <v>63783</v>
          </cell>
        </row>
        <row r="117">
          <cell r="A117" t="str">
            <v>L113</v>
          </cell>
          <cell r="B117" t="str">
            <v>함 석 공</v>
          </cell>
          <cell r="C117" t="str">
            <v>인</v>
          </cell>
          <cell r="D117">
            <v>56248</v>
          </cell>
          <cell r="E117">
            <v>56465</v>
          </cell>
          <cell r="F117">
            <v>68943</v>
          </cell>
        </row>
        <row r="118">
          <cell r="A118" t="str">
            <v>L114</v>
          </cell>
          <cell r="B118" t="str">
            <v>용 접 공(일 반)</v>
          </cell>
          <cell r="C118" t="str">
            <v>인</v>
          </cell>
          <cell r="D118">
            <v>60784</v>
          </cell>
          <cell r="E118">
            <v>61021</v>
          </cell>
          <cell r="F118">
            <v>74016</v>
          </cell>
        </row>
        <row r="119">
          <cell r="A119" t="str">
            <v>L115</v>
          </cell>
          <cell r="B119" t="str">
            <v>리 벳 공</v>
          </cell>
          <cell r="C119" t="str">
            <v>인</v>
          </cell>
          <cell r="D119">
            <v>60500</v>
          </cell>
          <cell r="E119">
            <v>64796</v>
          </cell>
          <cell r="F119">
            <v>71579</v>
          </cell>
        </row>
        <row r="120">
          <cell r="A120" t="str">
            <v>L116</v>
          </cell>
          <cell r="B120" t="str">
            <v>루 핑 공</v>
          </cell>
          <cell r="C120" t="str">
            <v>인</v>
          </cell>
          <cell r="D120">
            <v>50866</v>
          </cell>
          <cell r="E120">
            <v>51640</v>
          </cell>
          <cell r="F120">
            <v>57701</v>
          </cell>
        </row>
        <row r="121">
          <cell r="A121" t="str">
            <v>L117</v>
          </cell>
          <cell r="B121" t="str">
            <v>닥 트 공</v>
          </cell>
          <cell r="C121" t="str">
            <v>인</v>
          </cell>
          <cell r="D121">
            <v>48478</v>
          </cell>
          <cell r="E121">
            <v>52215</v>
          </cell>
          <cell r="F121">
            <v>58041</v>
          </cell>
        </row>
        <row r="122">
          <cell r="A122" t="str">
            <v>L118</v>
          </cell>
          <cell r="B122" t="str">
            <v>대 장 공</v>
          </cell>
          <cell r="C122" t="str">
            <v>인</v>
          </cell>
          <cell r="D122">
            <v>0</v>
          </cell>
          <cell r="E122">
            <v>0</v>
          </cell>
          <cell r="F122">
            <v>0</v>
          </cell>
        </row>
        <row r="123">
          <cell r="A123" t="str">
            <v>L119</v>
          </cell>
          <cell r="B123" t="str">
            <v>할 석 공</v>
          </cell>
          <cell r="C123" t="str">
            <v>인</v>
          </cell>
          <cell r="D123">
            <v>63951</v>
          </cell>
          <cell r="E123">
            <v>63908</v>
          </cell>
          <cell r="F123">
            <v>77728</v>
          </cell>
        </row>
        <row r="124">
          <cell r="A124" t="str">
            <v>L120</v>
          </cell>
          <cell r="B124" t="str">
            <v>제철축로공</v>
          </cell>
          <cell r="C124" t="str">
            <v>인</v>
          </cell>
          <cell r="D124">
            <v>92419</v>
          </cell>
          <cell r="E124">
            <v>93072</v>
          </cell>
          <cell r="F124">
            <v>93345</v>
          </cell>
        </row>
        <row r="125">
          <cell r="A125" t="str">
            <v>L121</v>
          </cell>
          <cell r="B125" t="str">
            <v>양 생 공</v>
          </cell>
          <cell r="C125" t="str">
            <v>인</v>
          </cell>
          <cell r="D125">
            <v>33755</v>
          </cell>
          <cell r="E125">
            <v>34098</v>
          </cell>
          <cell r="F125">
            <v>42244</v>
          </cell>
        </row>
        <row r="126">
          <cell r="A126" t="str">
            <v>L122</v>
          </cell>
          <cell r="B126" t="str">
            <v>계 령 공</v>
          </cell>
          <cell r="C126" t="str">
            <v>인</v>
          </cell>
          <cell r="D126">
            <v>52915</v>
          </cell>
          <cell r="E126">
            <v>55640</v>
          </cell>
          <cell r="F126">
            <v>0</v>
          </cell>
        </row>
        <row r="127">
          <cell r="A127" t="str">
            <v>L123</v>
          </cell>
          <cell r="B127" t="str">
            <v>사 공(배포함)</v>
          </cell>
          <cell r="C127" t="str">
            <v>인</v>
          </cell>
          <cell r="D127">
            <v>0</v>
          </cell>
          <cell r="E127">
            <v>0</v>
          </cell>
          <cell r="F127">
            <v>0</v>
          </cell>
        </row>
        <row r="128">
          <cell r="A128" t="str">
            <v>L124</v>
          </cell>
          <cell r="B128" t="str">
            <v>마 부(우마차포함)</v>
          </cell>
          <cell r="C128" t="str">
            <v>인</v>
          </cell>
          <cell r="D128">
            <v>0</v>
          </cell>
          <cell r="E128">
            <v>0</v>
          </cell>
          <cell r="F128">
            <v>0</v>
          </cell>
        </row>
        <row r="129">
          <cell r="A129" t="str">
            <v>L125</v>
          </cell>
          <cell r="B129" t="str">
            <v>제 재 공</v>
          </cell>
          <cell r="C129" t="str">
            <v>인</v>
          </cell>
          <cell r="D129">
            <v>0</v>
          </cell>
          <cell r="E129">
            <v>0</v>
          </cell>
          <cell r="F129">
            <v>0</v>
          </cell>
        </row>
        <row r="130">
          <cell r="A130" t="str">
            <v>L126</v>
          </cell>
          <cell r="B130" t="str">
            <v>철도궤도공</v>
          </cell>
          <cell r="C130" t="str">
            <v>인</v>
          </cell>
          <cell r="D130">
            <v>53629</v>
          </cell>
          <cell r="E130">
            <v>62818</v>
          </cell>
          <cell r="F130">
            <v>65636</v>
          </cell>
        </row>
        <row r="131">
          <cell r="A131" t="str">
            <v>L127</v>
          </cell>
          <cell r="B131" t="str">
            <v>지적기사 1급</v>
          </cell>
          <cell r="C131" t="str">
            <v>인</v>
          </cell>
          <cell r="D131">
            <v>91687</v>
          </cell>
          <cell r="E131">
            <v>93295</v>
          </cell>
          <cell r="F131">
            <v>93540</v>
          </cell>
        </row>
        <row r="132">
          <cell r="A132" t="str">
            <v>L128</v>
          </cell>
          <cell r="B132" t="str">
            <v>지적기사 2급</v>
          </cell>
          <cell r="C132" t="str">
            <v>인</v>
          </cell>
          <cell r="D132">
            <v>69173</v>
          </cell>
          <cell r="E132">
            <v>72840</v>
          </cell>
          <cell r="F132">
            <v>72183</v>
          </cell>
        </row>
        <row r="133">
          <cell r="A133" t="str">
            <v>L129</v>
          </cell>
          <cell r="B133" t="str">
            <v>지적기능사 1급</v>
          </cell>
          <cell r="C133" t="str">
            <v>인</v>
          </cell>
          <cell r="D133">
            <v>48878</v>
          </cell>
          <cell r="E133">
            <v>50316</v>
          </cell>
          <cell r="F133">
            <v>53062</v>
          </cell>
        </row>
        <row r="134">
          <cell r="A134" t="str">
            <v>L130</v>
          </cell>
          <cell r="B134" t="str">
            <v>지적기능사 2급</v>
          </cell>
          <cell r="C134" t="str">
            <v>인</v>
          </cell>
          <cell r="D134">
            <v>35131</v>
          </cell>
          <cell r="E134">
            <v>34731</v>
          </cell>
          <cell r="F134">
            <v>32715</v>
          </cell>
        </row>
        <row r="135">
          <cell r="A135" t="str">
            <v>L131</v>
          </cell>
          <cell r="B135" t="str">
            <v>치장벽돌공</v>
          </cell>
          <cell r="C135" t="str">
            <v>인</v>
          </cell>
          <cell r="D135">
            <v>61897</v>
          </cell>
          <cell r="E135">
            <v>64317</v>
          </cell>
          <cell r="F135">
            <v>73288</v>
          </cell>
        </row>
        <row r="136">
          <cell r="A136" t="str">
            <v>L132</v>
          </cell>
          <cell r="B136" t="str">
            <v>송전활선전공</v>
          </cell>
          <cell r="C136" t="str">
            <v>인</v>
          </cell>
          <cell r="D136">
            <v>235109</v>
          </cell>
          <cell r="E136">
            <v>250000</v>
          </cell>
          <cell r="F136">
            <v>0</v>
          </cell>
        </row>
        <row r="137">
          <cell r="A137" t="str">
            <v>L133</v>
          </cell>
          <cell r="B137" t="str">
            <v>배전활선전공</v>
          </cell>
          <cell r="C137" t="str">
            <v>인</v>
          </cell>
          <cell r="D137">
            <v>182772</v>
          </cell>
          <cell r="E137">
            <v>188915</v>
          </cell>
          <cell r="F137">
            <v>215055</v>
          </cell>
        </row>
        <row r="138">
          <cell r="A138" t="str">
            <v>L134</v>
          </cell>
          <cell r="B138" t="str">
            <v>중기조장</v>
          </cell>
          <cell r="C138" t="str">
            <v>인</v>
          </cell>
          <cell r="D138">
            <v>64260</v>
          </cell>
          <cell r="E138">
            <v>56042</v>
          </cell>
          <cell r="F138">
            <v>55484</v>
          </cell>
        </row>
        <row r="139">
          <cell r="A139" t="str">
            <v>L135</v>
          </cell>
          <cell r="B139" t="str">
            <v>모래분사공</v>
          </cell>
          <cell r="C139" t="str">
            <v>인</v>
          </cell>
          <cell r="D139">
            <v>52915</v>
          </cell>
          <cell r="E139">
            <v>55640</v>
          </cell>
          <cell r="F139">
            <v>49962</v>
          </cell>
        </row>
        <row r="140">
          <cell r="A140" t="str">
            <v>L137</v>
          </cell>
          <cell r="B140" t="str">
            <v>플랜트 특수용접공</v>
          </cell>
          <cell r="C140" t="str">
            <v>인</v>
          </cell>
          <cell r="D140">
            <v>100475</v>
          </cell>
          <cell r="E140">
            <v>93828</v>
          </cell>
          <cell r="F140">
            <v>141421</v>
          </cell>
        </row>
        <row r="141">
          <cell r="A141" t="str">
            <v>L200</v>
          </cell>
          <cell r="B141" t="str">
            <v>여자인부</v>
          </cell>
          <cell r="C141" t="str">
            <v>인</v>
          </cell>
          <cell r="D141">
            <v>0</v>
          </cell>
          <cell r="E141">
            <v>0</v>
          </cell>
          <cell r="F141">
            <v>0</v>
          </cell>
        </row>
        <row r="142">
          <cell r="A142" t="str">
            <v>L201</v>
          </cell>
          <cell r="B142" t="str">
            <v>조    공</v>
          </cell>
          <cell r="C142" t="str">
            <v>인</v>
          </cell>
          <cell r="D142">
            <v>0</v>
          </cell>
          <cell r="E142">
            <v>0</v>
          </cell>
          <cell r="F142">
            <v>0</v>
          </cell>
        </row>
        <row r="143">
          <cell r="A143" t="str">
            <v>L202</v>
          </cell>
          <cell r="B143" t="str">
            <v>포장특공</v>
          </cell>
          <cell r="C143" t="str">
            <v>인</v>
          </cell>
          <cell r="D143">
            <v>0</v>
          </cell>
          <cell r="E143">
            <v>0</v>
          </cell>
          <cell r="F143">
            <v>0</v>
          </cell>
        </row>
        <row r="144">
          <cell r="A144" t="str">
            <v>L203</v>
          </cell>
          <cell r="B144" t="str">
            <v>항 타 공</v>
          </cell>
          <cell r="C144" t="str">
            <v>인</v>
          </cell>
          <cell r="D144">
            <v>0</v>
          </cell>
          <cell r="E144">
            <v>0</v>
          </cell>
          <cell r="F144">
            <v>0</v>
          </cell>
        </row>
        <row r="145">
          <cell r="A145" t="str">
            <v>L204</v>
          </cell>
          <cell r="B145" t="str">
            <v>드 릴 공</v>
          </cell>
          <cell r="C145" t="str">
            <v>인</v>
          </cell>
          <cell r="D145">
            <v>0</v>
          </cell>
          <cell r="E145">
            <v>0</v>
          </cell>
          <cell r="F145">
            <v>0</v>
          </cell>
        </row>
        <row r="146">
          <cell r="A146" t="str">
            <v>L205</v>
          </cell>
          <cell r="B146" t="str">
            <v>WIRE MESH 설치공</v>
          </cell>
          <cell r="C146" t="str">
            <v>인</v>
          </cell>
          <cell r="D146">
            <v>0</v>
          </cell>
          <cell r="E146">
            <v>0</v>
          </cell>
          <cell r="F146">
            <v>0</v>
          </cell>
        </row>
        <row r="147">
          <cell r="A147" t="str">
            <v>L701</v>
          </cell>
          <cell r="B147" t="str">
            <v>특급기술자</v>
          </cell>
          <cell r="C147" t="str">
            <v>인</v>
          </cell>
          <cell r="D147">
            <v>132166</v>
          </cell>
          <cell r="E147">
            <v>142203</v>
          </cell>
          <cell r="F147">
            <v>142203</v>
          </cell>
        </row>
        <row r="148">
          <cell r="A148" t="str">
            <v>L702</v>
          </cell>
          <cell r="B148" t="str">
            <v>고급기술자</v>
          </cell>
          <cell r="C148" t="str">
            <v>인</v>
          </cell>
          <cell r="D148">
            <v>109695</v>
          </cell>
          <cell r="E148">
            <v>117410</v>
          </cell>
          <cell r="F148">
            <v>117410</v>
          </cell>
        </row>
        <row r="149">
          <cell r="A149" t="str">
            <v>L703</v>
          </cell>
          <cell r="B149" t="str">
            <v>중급기술자</v>
          </cell>
          <cell r="C149" t="str">
            <v>인</v>
          </cell>
          <cell r="D149">
            <v>91968</v>
          </cell>
          <cell r="E149">
            <v>97488</v>
          </cell>
          <cell r="F149">
            <v>97488</v>
          </cell>
        </row>
        <row r="150">
          <cell r="A150" t="str">
            <v>L704</v>
          </cell>
          <cell r="B150" t="str">
            <v>초급기술자</v>
          </cell>
          <cell r="C150" t="str">
            <v>인</v>
          </cell>
          <cell r="D150">
            <v>65947</v>
          </cell>
          <cell r="E150">
            <v>69405</v>
          </cell>
          <cell r="F150">
            <v>69405</v>
          </cell>
        </row>
        <row r="151">
          <cell r="A151" t="str">
            <v>L705</v>
          </cell>
          <cell r="B151" t="str">
            <v>고급기능사</v>
          </cell>
          <cell r="C151" t="str">
            <v>인</v>
          </cell>
          <cell r="D151">
            <v>67006</v>
          </cell>
          <cell r="E151">
            <v>68094</v>
          </cell>
          <cell r="F151">
            <v>68094</v>
          </cell>
        </row>
        <row r="152">
          <cell r="A152" t="str">
            <v>L706</v>
          </cell>
          <cell r="B152" t="str">
            <v>중급기능사</v>
          </cell>
          <cell r="C152" t="str">
            <v>인</v>
          </cell>
          <cell r="D152">
            <v>55830</v>
          </cell>
          <cell r="E152">
            <v>60249</v>
          </cell>
          <cell r="F152">
            <v>60249</v>
          </cell>
        </row>
        <row r="153">
          <cell r="A153" t="str">
            <v>L707</v>
          </cell>
          <cell r="B153" t="str">
            <v>초급기능사</v>
          </cell>
          <cell r="C153" t="str">
            <v>인</v>
          </cell>
          <cell r="D153">
            <v>46933</v>
          </cell>
          <cell r="E153">
            <v>48652</v>
          </cell>
          <cell r="F153">
            <v>48652</v>
          </cell>
        </row>
        <row r="154">
          <cell r="A154" t="str">
            <v>L301</v>
          </cell>
          <cell r="B154" t="str">
            <v>H/W설치기사</v>
          </cell>
          <cell r="C154" t="str">
            <v>인</v>
          </cell>
          <cell r="D154">
            <v>83297</v>
          </cell>
          <cell r="E154">
            <v>82162</v>
          </cell>
          <cell r="F154">
            <v>82913</v>
          </cell>
        </row>
        <row r="155">
          <cell r="A155" t="str">
            <v>L302</v>
          </cell>
          <cell r="B155" t="str">
            <v>H/W시험기사</v>
          </cell>
          <cell r="C155" t="str">
            <v>인</v>
          </cell>
          <cell r="D155">
            <v>85165</v>
          </cell>
          <cell r="E155">
            <v>82402</v>
          </cell>
          <cell r="F155">
            <v>84088</v>
          </cell>
        </row>
        <row r="156">
          <cell r="A156" t="str">
            <v>L303</v>
          </cell>
          <cell r="B156" t="str">
            <v>S/W시험기사</v>
          </cell>
          <cell r="C156" t="str">
            <v>인</v>
          </cell>
          <cell r="D156">
            <v>86583</v>
          </cell>
          <cell r="E156">
            <v>84693</v>
          </cell>
          <cell r="F156">
            <v>85238</v>
          </cell>
        </row>
        <row r="157">
          <cell r="A157" t="str">
            <v>L304</v>
          </cell>
          <cell r="B157" t="str">
            <v>CPU시험기사</v>
          </cell>
          <cell r="C157" t="str">
            <v>인</v>
          </cell>
          <cell r="D157">
            <v>81182</v>
          </cell>
          <cell r="E157">
            <v>79138</v>
          </cell>
          <cell r="F157">
            <v>80163</v>
          </cell>
        </row>
        <row r="158">
          <cell r="A158" t="str">
            <v>L305</v>
          </cell>
          <cell r="B158" t="str">
            <v>광통신기사</v>
          </cell>
          <cell r="C158" t="str">
            <v>인</v>
          </cell>
          <cell r="D158">
            <v>108175</v>
          </cell>
          <cell r="E158">
            <v>132875</v>
          </cell>
          <cell r="F158">
            <v>149857</v>
          </cell>
        </row>
        <row r="159">
          <cell r="A159" t="str">
            <v>L306</v>
          </cell>
          <cell r="B159" t="str">
            <v>광케이블기사</v>
          </cell>
          <cell r="C159" t="str">
            <v>인</v>
          </cell>
          <cell r="D159">
            <v>90147</v>
          </cell>
          <cell r="E159">
            <v>110336</v>
          </cell>
          <cell r="F159">
            <v>120493</v>
          </cell>
        </row>
        <row r="160">
          <cell r="A160" t="str">
            <v>L401</v>
          </cell>
          <cell r="B160" t="str">
            <v>도편수</v>
          </cell>
          <cell r="C160" t="str">
            <v>인</v>
          </cell>
          <cell r="D160">
            <v>120804</v>
          </cell>
          <cell r="E160">
            <v>131984</v>
          </cell>
          <cell r="F160">
            <v>132909</v>
          </cell>
        </row>
        <row r="161">
          <cell r="A161" t="str">
            <v>L402</v>
          </cell>
          <cell r="B161" t="str">
            <v>목조각공</v>
          </cell>
          <cell r="C161" t="str">
            <v>인</v>
          </cell>
          <cell r="D161">
            <v>109226</v>
          </cell>
          <cell r="E161">
            <v>96291</v>
          </cell>
          <cell r="F161">
            <v>95674</v>
          </cell>
        </row>
        <row r="162">
          <cell r="A162" t="str">
            <v>L403</v>
          </cell>
          <cell r="B162" t="str">
            <v>한식목공</v>
          </cell>
          <cell r="C162" t="str">
            <v>인</v>
          </cell>
          <cell r="D162">
            <v>89987</v>
          </cell>
          <cell r="E162">
            <v>87000</v>
          </cell>
          <cell r="F162">
            <v>86465</v>
          </cell>
        </row>
        <row r="163">
          <cell r="A163" t="str">
            <v>L404</v>
          </cell>
          <cell r="B163" t="str">
            <v>한식목공조공</v>
          </cell>
          <cell r="C163" t="str">
            <v>인</v>
          </cell>
          <cell r="D163">
            <v>73861</v>
          </cell>
          <cell r="E163">
            <v>69203</v>
          </cell>
          <cell r="F163">
            <v>62022</v>
          </cell>
        </row>
        <row r="164">
          <cell r="A164" t="str">
            <v>L405</v>
          </cell>
          <cell r="B164" t="str">
            <v>드잡이공</v>
          </cell>
          <cell r="C164" t="str">
            <v>인</v>
          </cell>
          <cell r="D164">
            <v>98743</v>
          </cell>
          <cell r="E164">
            <v>106667</v>
          </cell>
          <cell r="F164">
            <v>98108</v>
          </cell>
        </row>
        <row r="165">
          <cell r="A165" t="str">
            <v>L406</v>
          </cell>
          <cell r="B165" t="str">
            <v>한식와공</v>
          </cell>
          <cell r="C165" t="str">
            <v>인</v>
          </cell>
          <cell r="D165">
            <v>144566</v>
          </cell>
          <cell r="E165">
            <v>153013</v>
          </cell>
          <cell r="F165">
            <v>126465</v>
          </cell>
        </row>
        <row r="166">
          <cell r="A166" t="str">
            <v>L407</v>
          </cell>
          <cell r="B166" t="str">
            <v>한식와공조공</v>
          </cell>
          <cell r="C166" t="str">
            <v>인</v>
          </cell>
          <cell r="D166">
            <v>98830</v>
          </cell>
          <cell r="E166">
            <v>80622</v>
          </cell>
          <cell r="F166">
            <v>91058</v>
          </cell>
        </row>
        <row r="167">
          <cell r="A167" t="str">
            <v>L408</v>
          </cell>
          <cell r="B167" t="str">
            <v>석조각공</v>
          </cell>
          <cell r="C167" t="str">
            <v>인</v>
          </cell>
          <cell r="D167">
            <v>97323</v>
          </cell>
          <cell r="E167">
            <v>112022</v>
          </cell>
          <cell r="F167">
            <v>108908</v>
          </cell>
        </row>
        <row r="168">
          <cell r="A168" t="str">
            <v>L409</v>
          </cell>
          <cell r="B168" t="str">
            <v>특수화공</v>
          </cell>
          <cell r="C168" t="str">
            <v>인</v>
          </cell>
          <cell r="D168">
            <v>130909</v>
          </cell>
          <cell r="E168">
            <v>106000</v>
          </cell>
          <cell r="F168">
            <v>121264</v>
          </cell>
        </row>
        <row r="169">
          <cell r="A169" t="str">
            <v>L410</v>
          </cell>
          <cell r="B169" t="str">
            <v>화공</v>
          </cell>
          <cell r="C169" t="str">
            <v>인</v>
          </cell>
          <cell r="D169">
            <v>98506</v>
          </cell>
          <cell r="E169">
            <v>92685</v>
          </cell>
          <cell r="F169">
            <v>86801</v>
          </cell>
        </row>
        <row r="170">
          <cell r="A170" t="str">
            <v>L411</v>
          </cell>
          <cell r="B170" t="str">
            <v>한식미장공</v>
          </cell>
          <cell r="C170" t="str">
            <v>인</v>
          </cell>
          <cell r="D170">
            <v>83400</v>
          </cell>
          <cell r="E170">
            <v>78989</v>
          </cell>
          <cell r="F170">
            <v>79972</v>
          </cell>
        </row>
        <row r="171">
          <cell r="A171" t="str">
            <v>L501</v>
          </cell>
          <cell r="B171" t="str">
            <v>원자력배관공</v>
          </cell>
          <cell r="C171" t="str">
            <v>인</v>
          </cell>
          <cell r="D171">
            <v>85504</v>
          </cell>
          <cell r="E171">
            <v>84091</v>
          </cell>
          <cell r="F171">
            <v>85331</v>
          </cell>
        </row>
        <row r="172">
          <cell r="A172" t="str">
            <v>L502</v>
          </cell>
          <cell r="B172" t="str">
            <v>원자력용접공</v>
          </cell>
          <cell r="C172" t="str">
            <v>인</v>
          </cell>
          <cell r="D172">
            <v>91598</v>
          </cell>
          <cell r="E172">
            <v>97054</v>
          </cell>
          <cell r="F172">
            <v>98842</v>
          </cell>
        </row>
        <row r="173">
          <cell r="A173" t="str">
            <v>L503</v>
          </cell>
          <cell r="B173" t="str">
            <v>원자력기계설치공</v>
          </cell>
          <cell r="C173" t="str">
            <v>인</v>
          </cell>
          <cell r="D173">
            <v>95966</v>
          </cell>
          <cell r="E173">
            <v>97451</v>
          </cell>
          <cell r="F173">
            <v>98364</v>
          </cell>
        </row>
        <row r="174">
          <cell r="A174" t="str">
            <v>L504</v>
          </cell>
          <cell r="B174" t="str">
            <v>원자력덕트공</v>
          </cell>
          <cell r="C174" t="str">
            <v>인</v>
          </cell>
          <cell r="D174">
            <v>88404</v>
          </cell>
          <cell r="E174">
            <v>84386</v>
          </cell>
          <cell r="F174">
            <v>104350</v>
          </cell>
        </row>
        <row r="175">
          <cell r="A175" t="str">
            <v>L505</v>
          </cell>
          <cell r="B175" t="str">
            <v>원자력제관공</v>
          </cell>
          <cell r="C175" t="str">
            <v>인</v>
          </cell>
          <cell r="D175">
            <v>76226</v>
          </cell>
          <cell r="E175">
            <v>79640</v>
          </cell>
          <cell r="F175">
            <v>76379</v>
          </cell>
        </row>
        <row r="176">
          <cell r="A176" t="str">
            <v>L506</v>
          </cell>
          <cell r="B176" t="str">
            <v>원자력케이블공</v>
          </cell>
          <cell r="C176" t="str">
            <v>인</v>
          </cell>
          <cell r="D176">
            <v>61338</v>
          </cell>
          <cell r="E176">
            <v>66411</v>
          </cell>
          <cell r="F176">
            <v>85474</v>
          </cell>
        </row>
        <row r="177">
          <cell r="A177" t="str">
            <v>L507</v>
          </cell>
          <cell r="B177" t="str">
            <v>원자력계장공</v>
          </cell>
          <cell r="C177" t="str">
            <v>인</v>
          </cell>
          <cell r="D177">
            <v>58478</v>
          </cell>
          <cell r="E177">
            <v>48839</v>
          </cell>
          <cell r="F177">
            <v>0</v>
          </cell>
        </row>
        <row r="178">
          <cell r="A178" t="str">
            <v>L508</v>
          </cell>
          <cell r="B178" t="str">
            <v>고급원자력비파괴시험공</v>
          </cell>
          <cell r="C178" t="str">
            <v>인</v>
          </cell>
          <cell r="D178">
            <v>89172</v>
          </cell>
          <cell r="E178">
            <v>91089</v>
          </cell>
          <cell r="F178">
            <v>92315</v>
          </cell>
        </row>
        <row r="179">
          <cell r="A179" t="str">
            <v>L509</v>
          </cell>
          <cell r="B179" t="str">
            <v>특급원자력비파괴시험공</v>
          </cell>
          <cell r="C179" t="str">
            <v>인</v>
          </cell>
          <cell r="D179">
            <v>94950</v>
          </cell>
          <cell r="E179">
            <v>99701</v>
          </cell>
          <cell r="F179">
            <v>100409</v>
          </cell>
        </row>
        <row r="180">
          <cell r="A180" t="str">
            <v>L510</v>
          </cell>
          <cell r="B180" t="str">
            <v>원자력기술자</v>
          </cell>
          <cell r="C180" t="str">
            <v>인</v>
          </cell>
          <cell r="D180">
            <v>71548</v>
          </cell>
          <cell r="E180">
            <v>67556</v>
          </cell>
          <cell r="F180">
            <v>66616</v>
          </cell>
        </row>
        <row r="181">
          <cell r="A181" t="str">
            <v>L511</v>
          </cell>
          <cell r="B181" t="str">
            <v>중급원자력기술자</v>
          </cell>
          <cell r="C181" t="str">
            <v>인</v>
          </cell>
          <cell r="D181">
            <v>85398</v>
          </cell>
          <cell r="E181">
            <v>78598</v>
          </cell>
          <cell r="F181">
            <v>77992</v>
          </cell>
        </row>
        <row r="182">
          <cell r="A182" t="str">
            <v>L048</v>
          </cell>
          <cell r="B182" t="str">
            <v>우 물 공</v>
          </cell>
          <cell r="C182" t="str">
            <v>인</v>
          </cell>
          <cell r="D182">
            <v>50288</v>
          </cell>
          <cell r="E182">
            <v>53721</v>
          </cell>
          <cell r="F182">
            <v>50558</v>
          </cell>
        </row>
        <row r="183">
          <cell r="A183" t="str">
            <v>L601</v>
          </cell>
          <cell r="B183" t="str">
            <v>책임측량사</v>
          </cell>
          <cell r="C183" t="str">
            <v>인</v>
          </cell>
          <cell r="D183">
            <v>0</v>
          </cell>
          <cell r="E183">
            <v>0</v>
          </cell>
          <cell r="F183">
            <v>0</v>
          </cell>
        </row>
        <row r="184">
          <cell r="A184" t="str">
            <v>L602</v>
          </cell>
          <cell r="B184" t="str">
            <v>측지기사 1급</v>
          </cell>
          <cell r="C184" t="str">
            <v>인</v>
          </cell>
          <cell r="D184">
            <v>0</v>
          </cell>
          <cell r="E184">
            <v>0</v>
          </cell>
          <cell r="F184">
            <v>0</v>
          </cell>
        </row>
        <row r="185">
          <cell r="A185" t="str">
            <v>L603</v>
          </cell>
          <cell r="B185" t="str">
            <v>측지기사 2급</v>
          </cell>
          <cell r="C185" t="str">
            <v>인</v>
          </cell>
          <cell r="D185">
            <v>0</v>
          </cell>
          <cell r="E185">
            <v>0</v>
          </cell>
          <cell r="F185">
            <v>0</v>
          </cell>
        </row>
        <row r="186">
          <cell r="A186" t="str">
            <v>L604</v>
          </cell>
          <cell r="B186" t="str">
            <v>측량기능사 1급</v>
          </cell>
          <cell r="C186" t="str">
            <v>인</v>
          </cell>
          <cell r="D186">
            <v>0</v>
          </cell>
          <cell r="E186">
            <v>0</v>
          </cell>
          <cell r="F186">
            <v>0</v>
          </cell>
        </row>
        <row r="187">
          <cell r="A187" t="str">
            <v>L605</v>
          </cell>
          <cell r="B187" t="str">
            <v>측량기능사 또는 측량기능사 2급</v>
          </cell>
          <cell r="C187" t="str">
            <v>인</v>
          </cell>
          <cell r="D187">
            <v>0</v>
          </cell>
          <cell r="E187">
            <v>0</v>
          </cell>
          <cell r="F187">
            <v>0</v>
          </cell>
        </row>
        <row r="188">
          <cell r="A188" t="str">
            <v>L606</v>
          </cell>
          <cell r="B188" t="str">
            <v>항공사진기능사 1급(1급/2급통합)</v>
          </cell>
          <cell r="C188" t="str">
            <v>인</v>
          </cell>
          <cell r="D188">
            <v>0</v>
          </cell>
          <cell r="E188">
            <v>0</v>
          </cell>
          <cell r="F188">
            <v>0</v>
          </cell>
        </row>
        <row r="189">
          <cell r="A189" t="str">
            <v>L609</v>
          </cell>
          <cell r="B189" t="str">
            <v>도화기능사 또는 도화기능사 2급</v>
          </cell>
          <cell r="C189" t="str">
            <v>인</v>
          </cell>
          <cell r="D189">
            <v>0</v>
          </cell>
          <cell r="E189">
            <v>0</v>
          </cell>
          <cell r="F189">
            <v>0</v>
          </cell>
        </row>
        <row r="190">
          <cell r="A190" t="str">
            <v>L607</v>
          </cell>
          <cell r="B190" t="str">
            <v>항공사진기능사 또는 항공사진기능사 2급</v>
          </cell>
          <cell r="C190" t="str">
            <v>인</v>
          </cell>
          <cell r="D190">
            <v>0</v>
          </cell>
          <cell r="E190">
            <v>0</v>
          </cell>
          <cell r="F190">
            <v>0</v>
          </cell>
        </row>
        <row r="191">
          <cell r="A191" t="str">
            <v>L608</v>
          </cell>
          <cell r="B191" t="str">
            <v>도화기능사 1급(1급/2급통합)</v>
          </cell>
          <cell r="C191" t="str">
            <v>인</v>
          </cell>
          <cell r="D191">
            <v>0</v>
          </cell>
          <cell r="E191">
            <v>0</v>
          </cell>
          <cell r="F191">
            <v>0</v>
          </cell>
        </row>
        <row r="192">
          <cell r="A192" t="str">
            <v>L610</v>
          </cell>
          <cell r="B192" t="str">
            <v>지도제작기능사 1급(1급/2급통합)</v>
          </cell>
          <cell r="C192" t="str">
            <v>인</v>
          </cell>
          <cell r="D192">
            <v>0</v>
          </cell>
          <cell r="E192">
            <v>0</v>
          </cell>
          <cell r="F192">
            <v>0</v>
          </cell>
        </row>
        <row r="193">
          <cell r="A193" t="str">
            <v>L611</v>
          </cell>
          <cell r="B193" t="str">
            <v>지도제작기능사 또는 지도제작기능사 2급</v>
          </cell>
          <cell r="C193" t="str">
            <v>인</v>
          </cell>
          <cell r="D193">
            <v>0</v>
          </cell>
          <cell r="E193">
            <v>0</v>
          </cell>
          <cell r="F193">
            <v>0</v>
          </cell>
        </row>
        <row r="194">
          <cell r="A194" t="str">
            <v>L612</v>
          </cell>
          <cell r="B194" t="str">
            <v>사업용 조종사</v>
          </cell>
          <cell r="C194" t="str">
            <v>인</v>
          </cell>
          <cell r="D194">
            <v>0</v>
          </cell>
          <cell r="E194">
            <v>0</v>
          </cell>
          <cell r="F194">
            <v>0</v>
          </cell>
        </row>
        <row r="195">
          <cell r="A195" t="str">
            <v>L613</v>
          </cell>
          <cell r="B195" t="str">
            <v>항법사</v>
          </cell>
          <cell r="C195" t="str">
            <v>인</v>
          </cell>
          <cell r="D195">
            <v>0</v>
          </cell>
          <cell r="E195">
            <v>0</v>
          </cell>
          <cell r="F195">
            <v>0</v>
          </cell>
        </row>
        <row r="196">
          <cell r="A196" t="str">
            <v>L614</v>
          </cell>
          <cell r="B196" t="str">
            <v>항공정비사</v>
          </cell>
          <cell r="C196" t="str">
            <v>인</v>
          </cell>
          <cell r="D196">
            <v>0</v>
          </cell>
          <cell r="E196">
            <v>0</v>
          </cell>
          <cell r="F196">
            <v>0</v>
          </cell>
        </row>
        <row r="197">
          <cell r="A197" t="str">
            <v>L615</v>
          </cell>
          <cell r="B197" t="str">
            <v>항공사진촬영사</v>
          </cell>
          <cell r="C197" t="str">
            <v>인</v>
          </cell>
          <cell r="D197">
            <v>0</v>
          </cell>
          <cell r="E197">
            <v>0</v>
          </cell>
          <cell r="F197">
            <v>0</v>
          </cell>
        </row>
        <row r="198">
          <cell r="A198" t="str">
            <v>L512</v>
          </cell>
          <cell r="B198" t="str">
            <v>상급원자력기술자</v>
          </cell>
          <cell r="C198" t="str">
            <v>인</v>
          </cell>
          <cell r="D198">
            <v>109491</v>
          </cell>
          <cell r="E198">
            <v>116994</v>
          </cell>
          <cell r="F198">
            <v>114125</v>
          </cell>
        </row>
        <row r="199">
          <cell r="A199" t="str">
            <v>L513</v>
          </cell>
          <cell r="B199" t="str">
            <v>원자력품질관리사</v>
          </cell>
          <cell r="C199" t="str">
            <v>인</v>
          </cell>
          <cell r="D199">
            <v>104799</v>
          </cell>
          <cell r="E199">
            <v>103736</v>
          </cell>
          <cell r="F199">
            <v>105586</v>
          </cell>
        </row>
        <row r="200">
          <cell r="A200" t="str">
            <v>L514</v>
          </cell>
          <cell r="B200" t="str">
            <v>원자력 특별인부</v>
          </cell>
          <cell r="C200" t="str">
            <v>인</v>
          </cell>
          <cell r="D200">
            <v>58187</v>
          </cell>
          <cell r="E200">
            <v>68094</v>
          </cell>
          <cell r="F200">
            <v>64294</v>
          </cell>
        </row>
        <row r="201">
          <cell r="A201" t="str">
            <v>L515</v>
          </cell>
          <cell r="B201" t="str">
            <v>원자력 보온공</v>
          </cell>
          <cell r="C201" t="str">
            <v>인</v>
          </cell>
          <cell r="D201">
            <v>65826</v>
          </cell>
          <cell r="E201">
            <v>83402</v>
          </cell>
          <cell r="F201">
            <v>89519</v>
          </cell>
        </row>
        <row r="202">
          <cell r="A202" t="str">
            <v>L516</v>
          </cell>
          <cell r="B202" t="str">
            <v>원자력 플랜트전공</v>
          </cell>
          <cell r="C202" t="str">
            <v>인</v>
          </cell>
          <cell r="D202">
            <v>84229</v>
          </cell>
          <cell r="E202">
            <v>93332</v>
          </cell>
          <cell r="F202">
            <v>98008</v>
          </cell>
        </row>
        <row r="203">
          <cell r="A203" t="str">
            <v>L170</v>
          </cell>
          <cell r="B203" t="str">
            <v>견 출 공</v>
          </cell>
          <cell r="C203" t="str">
            <v>인</v>
          </cell>
          <cell r="D203">
            <v>59133</v>
          </cell>
          <cell r="E203">
            <v>60023</v>
          </cell>
          <cell r="F203">
            <v>68717</v>
          </cell>
        </row>
        <row r="204">
          <cell r="A204" t="str">
            <v>L171</v>
          </cell>
          <cell r="B204" t="str">
            <v>노 즐 공</v>
          </cell>
          <cell r="C204" t="str">
            <v>인</v>
          </cell>
          <cell r="D204">
            <v>63577</v>
          </cell>
          <cell r="E204">
            <v>57373</v>
          </cell>
          <cell r="F204">
            <v>67815</v>
          </cell>
        </row>
        <row r="205">
          <cell r="A205" t="str">
            <v>L172</v>
          </cell>
          <cell r="B205" t="str">
            <v>코 킹 공</v>
          </cell>
          <cell r="C205" t="str">
            <v>인</v>
          </cell>
          <cell r="D205">
            <v>57954</v>
          </cell>
          <cell r="E205">
            <v>66077</v>
          </cell>
          <cell r="F205">
            <v>63600</v>
          </cell>
        </row>
        <row r="206">
          <cell r="A206" t="str">
            <v>L173</v>
          </cell>
          <cell r="B206" t="str">
            <v>판넬조립공</v>
          </cell>
          <cell r="C206" t="str">
            <v>인</v>
          </cell>
          <cell r="D206">
            <v>55888</v>
          </cell>
          <cell r="E206">
            <v>58782</v>
          </cell>
          <cell r="F206">
            <v>67380</v>
          </cell>
        </row>
        <row r="207">
          <cell r="A207" t="str">
            <v>L181</v>
          </cell>
          <cell r="B207" t="str">
            <v>콘크리트공(광의)</v>
          </cell>
          <cell r="C207" t="str">
            <v>인</v>
          </cell>
          <cell r="D207">
            <v>0</v>
          </cell>
          <cell r="E207">
            <v>0</v>
          </cell>
          <cell r="F207">
            <v>71078</v>
          </cell>
        </row>
        <row r="208">
          <cell r="A208" t="str">
            <v>L182</v>
          </cell>
          <cell r="B208" t="str">
            <v>지붕잇기공</v>
          </cell>
          <cell r="C208" t="str">
            <v>인</v>
          </cell>
          <cell r="D208">
            <v>68363</v>
          </cell>
          <cell r="E208">
            <v>64891</v>
          </cell>
          <cell r="F208">
            <v>69497</v>
          </cell>
        </row>
        <row r="209">
          <cell r="A209" t="str">
            <v>L801</v>
          </cell>
          <cell r="B209" t="str">
            <v>특급감리원</v>
          </cell>
          <cell r="C209" t="str">
            <v>인</v>
          </cell>
          <cell r="D209">
            <v>155637</v>
          </cell>
          <cell r="E209">
            <v>0</v>
          </cell>
          <cell r="F209">
            <v>0</v>
          </cell>
        </row>
        <row r="210">
          <cell r="A210" t="str">
            <v>L802</v>
          </cell>
          <cell r="B210" t="str">
            <v>고급감리원</v>
          </cell>
          <cell r="C210" t="str">
            <v>인</v>
          </cell>
          <cell r="D210">
            <v>124025</v>
          </cell>
          <cell r="E210">
            <v>0</v>
          </cell>
          <cell r="F210">
            <v>0</v>
          </cell>
        </row>
        <row r="211">
          <cell r="A211" t="str">
            <v>L803</v>
          </cell>
          <cell r="B211" t="str">
            <v>중급감리원</v>
          </cell>
          <cell r="C211" t="str">
            <v>인</v>
          </cell>
          <cell r="D211">
            <v>103036</v>
          </cell>
          <cell r="E211">
            <v>0</v>
          </cell>
          <cell r="F211">
            <v>0</v>
          </cell>
        </row>
        <row r="212">
          <cell r="A212" t="str">
            <v>L804</v>
          </cell>
          <cell r="B212" t="str">
            <v>초급감리원</v>
          </cell>
          <cell r="C212" t="str">
            <v>인</v>
          </cell>
          <cell r="D212">
            <v>83228</v>
          </cell>
          <cell r="E212">
            <v>0</v>
          </cell>
          <cell r="F212">
            <v>0</v>
          </cell>
        </row>
        <row r="213">
          <cell r="A213" t="str">
            <v>L901</v>
          </cell>
          <cell r="B213" t="str">
            <v>전기공사기사1급</v>
          </cell>
          <cell r="C213" t="str">
            <v>인</v>
          </cell>
          <cell r="D213">
            <v>63956</v>
          </cell>
          <cell r="E213">
            <v>0</v>
          </cell>
          <cell r="F213">
            <v>64241</v>
          </cell>
        </row>
        <row r="214">
          <cell r="A214" t="str">
            <v>L902</v>
          </cell>
          <cell r="B214" t="str">
            <v>전기공사기사2급</v>
          </cell>
          <cell r="C214" t="str">
            <v>인</v>
          </cell>
          <cell r="D214">
            <v>56130</v>
          </cell>
          <cell r="E214">
            <v>0</v>
          </cell>
          <cell r="F214">
            <v>55069</v>
          </cell>
        </row>
        <row r="215">
          <cell r="A215" t="str">
            <v>L903</v>
          </cell>
          <cell r="B215" t="str">
            <v>변전전공</v>
          </cell>
          <cell r="C215" t="str">
            <v>인</v>
          </cell>
          <cell r="D215">
            <v>85699</v>
          </cell>
          <cell r="E215">
            <v>0</v>
          </cell>
          <cell r="F215">
            <v>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refreshError="1"/>
      <sheetData sheetId="829" refreshError="1"/>
      <sheetData sheetId="830" refreshError="1"/>
      <sheetData sheetId="831"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정부노임단가"/>
      <sheetName val="단가조사서"/>
      <sheetName val="공사원가"/>
      <sheetName val="내역서집계표"/>
      <sheetName val="내역서"/>
      <sheetName val="호표일위대가집계표"/>
      <sheetName val="호표일위대가"/>
      <sheetName val="중기산출근거"/>
      <sheetName val="중기집계표"/>
      <sheetName val="중기계산"/>
      <sheetName val="2.자재집계표"/>
      <sheetName val="토공-토사"/>
      <sheetName val="맹암거터파기"/>
      <sheetName val="되메우기및다짐1"/>
      <sheetName val="토사운반및사토장정리"/>
      <sheetName val="경암운반및사토장정리"/>
      <sheetName val="화강석 보조기층"/>
      <sheetName val="혼합기층 포설 및다짐 (2)"/>
      <sheetName val="보조기층 포설 및다짐"/>
      <sheetName val="아스콘기층"/>
      <sheetName val="아스콘표층"/>
      <sheetName val="프라임코팅"/>
      <sheetName val="텍코팅코팅"/>
      <sheetName val="보조기층운반"/>
      <sheetName val="철근운반"/>
      <sheetName val="흄관운반300"/>
      <sheetName val="도로경계석운반"/>
      <sheetName val="보차도경계석운반 (2)"/>
      <sheetName val="1.총괄토공"/>
      <sheetName val="2.하수터파기토공"/>
      <sheetName val="3.하수수량집계표"/>
      <sheetName val="배수관집계표-연결관"/>
      <sheetName val="연결관-300"/>
      <sheetName val="배수관집계표-오수관"/>
      <sheetName val="오수관-300"/>
      <sheetName val="맨홀집계및깊이계산서-오수"/>
      <sheetName val="오수맨홀900"/>
      <sheetName val="집수정600-600-3"/>
      <sheetName val="집수정300-400-1"/>
      <sheetName val="U형측구300×400"/>
      <sheetName val="4.맹암거집계표"/>
      <sheetName val="맹암거 토공"/>
      <sheetName val="맹암거100"/>
      <sheetName val="맹암거200"/>
      <sheetName val="맹암거300"/>
      <sheetName val="5.포장공사수량집계표"/>
      <sheetName val="화강석"/>
      <sheetName val="보차도경계석"/>
      <sheetName val="도로경계석 (2)"/>
      <sheetName val="L형측구"/>
      <sheetName val="아스팔트포장"/>
      <sheetName val="XXXXXX"/>
      <sheetName val="장비집계"/>
      <sheetName val="위생기구집계"/>
      <sheetName val="급수급탕집계"/>
      <sheetName val="급수급탕 (동관)"/>
      <sheetName val="오배수 (집계)"/>
      <sheetName val="NO-HUB"/>
      <sheetName val="오배수"/>
      <sheetName val="닥트집계"/>
      <sheetName val="덕트"/>
      <sheetName val="단위중량"/>
      <sheetName val="A-4"/>
      <sheetName val="ITEM"/>
      <sheetName val="장비당단가 (1)"/>
      <sheetName val="일반부표"/>
      <sheetName val="공비대비"/>
      <sheetName val="Cover"/>
      <sheetName val="Sheet5"/>
      <sheetName val="하수급견적대비"/>
      <sheetName val="수목표준대가"/>
      <sheetName val="실행철강하도"/>
      <sheetName val="환률"/>
      <sheetName val="견적서"/>
      <sheetName val="시행예산"/>
      <sheetName val=" 견적서"/>
      <sheetName val="WORK"/>
      <sheetName val="Dae_Jiju"/>
      <sheetName val="Sikje_ingun"/>
      <sheetName val="TREE_D"/>
      <sheetName val="BQ"/>
      <sheetName val="BID"/>
      <sheetName val="한일양산"/>
      <sheetName val="ilch"/>
      <sheetName val="Y-WORK"/>
      <sheetName val="원가계산"/>
      <sheetName val="3BL공동구 수량"/>
      <sheetName val="Sheet4"/>
      <sheetName val="차액보증"/>
      <sheetName val="적용률"/>
      <sheetName val="c_balju"/>
      <sheetName val="건축내역"/>
      <sheetName val="L형옹벽(key)"/>
      <sheetName val="입찰안"/>
      <sheetName val="BSD (2)"/>
      <sheetName val="1.맹암거관련"/>
      <sheetName val="을"/>
      <sheetName val="설계"/>
      <sheetName val="Site Expenses"/>
      <sheetName val="일위대가목록"/>
      <sheetName val="GAEYO"/>
      <sheetName val="부대내역"/>
      <sheetName val="가시설수량"/>
      <sheetName val="단위수량"/>
      <sheetName val="DATA"/>
      <sheetName val="데이타"/>
      <sheetName val="토목내역"/>
      <sheetName val="단면치수"/>
      <sheetName val="변압기 및 발전기 용량"/>
      <sheetName val="투찰"/>
      <sheetName val="내역"/>
      <sheetName val="동원인원"/>
      <sheetName val="Sheet1"/>
      <sheetName val="식재인부"/>
      <sheetName val="일위"/>
      <sheetName val="영동(D)"/>
      <sheetName val="공통부대비"/>
      <sheetName val="산업개발안내서"/>
      <sheetName val="일위대가"/>
      <sheetName val="MOTOR"/>
      <sheetName val="도급"/>
      <sheetName val="공문"/>
      <sheetName val="FAB별"/>
      <sheetName val="Proposal"/>
      <sheetName val="ABUT수량-A1"/>
      <sheetName val="보합"/>
      <sheetName val="TABLE"/>
      <sheetName val="IPL_SCHEDULE"/>
      <sheetName val="공사비 내역 (가)"/>
      <sheetName val="gyun"/>
      <sheetName val="기계내역"/>
      <sheetName val="물량집계(전기)"/>
      <sheetName val="물량집계(계장)"/>
      <sheetName val="2_자재집계표"/>
      <sheetName val="화강석_보조기층"/>
      <sheetName val="혼합기층_포설_및다짐_(2)"/>
      <sheetName val="보조기층_포설_및다짐"/>
      <sheetName val="보차도경계석운반_(2)"/>
      <sheetName val="1_총괄토공"/>
      <sheetName val="2_하수터파기토공"/>
      <sheetName val="3_하수수량집계표"/>
      <sheetName val="4_맹암거집계표"/>
      <sheetName val="맹암거_토공"/>
      <sheetName val="5_포장공사수량집계표"/>
      <sheetName val="도로경계석_(2)"/>
      <sheetName val="급수급탕_(동관)"/>
      <sheetName val="오배수_(집계)"/>
      <sheetName val="장비당단가_(1)"/>
      <sheetName val="노임단가"/>
      <sheetName val="OCT.FDN"/>
      <sheetName val="20관리비율"/>
      <sheetName val="9811"/>
      <sheetName val="Testing"/>
      <sheetName val="CONCRETE"/>
      <sheetName val="산출근거"/>
      <sheetName val="단가결정"/>
      <sheetName val="토공사"/>
      <sheetName val="01"/>
      <sheetName val="GTG TR PIT"/>
      <sheetName val="결선list"/>
      <sheetName val="빙장비사양"/>
      <sheetName val="직노"/>
      <sheetName val="DATA(BAC)"/>
      <sheetName val="수량산출"/>
      <sheetName val="말뚝물량"/>
      <sheetName val="DATE"/>
      <sheetName val="맨홀수량집계"/>
      <sheetName val="물량산출근거"/>
      <sheetName val="GRDBS"/>
      <sheetName val="7내역"/>
      <sheetName val="감가상각"/>
      <sheetName val="갑지"/>
      <sheetName val="집계표"/>
      <sheetName val="8월현금흐름표"/>
      <sheetName val="2F 회의실견적(5_14 일대)"/>
      <sheetName val="INST_DCI"/>
      <sheetName val="내역서(기계)"/>
      <sheetName val="품셈TABLE"/>
      <sheetName val="자재단가비교표"/>
      <sheetName val="실행(ALT1)"/>
      <sheetName val="I.설계조건"/>
      <sheetName val="공통가설"/>
      <sheetName val="오산갈곳"/>
      <sheetName val="Studio"/>
      <sheetName val="수목데이타 "/>
      <sheetName val="말뚝지지력산정"/>
      <sheetName val="공사비_내역_(가)"/>
      <sheetName val="_견적서"/>
      <sheetName val="2F_회의실견적(5_14_일대)"/>
      <sheetName val="BSD_(2)"/>
      <sheetName val="1_맹암거관련"/>
      <sheetName val="3BL공동구_수량"/>
      <sheetName val="Site_Expenses"/>
      <sheetName val="토목"/>
      <sheetName val="PUMP"/>
      <sheetName val="당초"/>
      <sheetName val="몰탈재료산출"/>
      <sheetName val="2공구산출내역"/>
      <sheetName val="J直材4"/>
      <sheetName val="국별인원"/>
      <sheetName val="kimre scrubber"/>
      <sheetName val="단가표"/>
      <sheetName val="Customer Databas"/>
      <sheetName val="FANDBS"/>
      <sheetName val="GRDATA"/>
      <sheetName val="SHAFTDBSE"/>
      <sheetName val="소비자가"/>
      <sheetName val="MATRLDATA"/>
      <sheetName val="공사개요"/>
      <sheetName val="명세서"/>
      <sheetName val="원가"/>
      <sheetName val="밸브설치"/>
      <sheetName val="내역서(총)"/>
      <sheetName val="KP1590_E"/>
      <sheetName val="96수출"/>
      <sheetName val="Sheet15"/>
      <sheetName val="1.설계기준"/>
      <sheetName val="현장"/>
      <sheetName val="일반맨홀수량집계"/>
      <sheetName val="PRO_DCI"/>
      <sheetName val="HVAC_DCI"/>
      <sheetName val="PIPE_DCI"/>
      <sheetName val="단가"/>
      <sheetName val="시설물일위"/>
      <sheetName val="XL4Poppy"/>
      <sheetName val="PhaDoMong"/>
      <sheetName val="과천MAIN"/>
      <sheetName val="소업1교"/>
      <sheetName val="BLOCK(1)"/>
      <sheetName val="단가대비표"/>
      <sheetName val="ATS단가"/>
      <sheetName val="DATA1"/>
      <sheetName val="형틀공사"/>
      <sheetName val="터파기및재료"/>
      <sheetName val="부하LOAD"/>
      <sheetName val="연수동"/>
      <sheetName val="물량표"/>
      <sheetName val="b_balju_cho"/>
      <sheetName val="입찰견적보고서"/>
      <sheetName val="INPUT"/>
      <sheetName val="woo(mac)"/>
      <sheetName val="식재품셈"/>
      <sheetName val="견"/>
      <sheetName val="일위대가목차"/>
      <sheetName val="단가조사"/>
      <sheetName val="CAL"/>
      <sheetName val="SE-611"/>
      <sheetName val="TYPE-B 평균H"/>
      <sheetName val="D-3503"/>
      <sheetName val="날개벽(좌,우=45도,75도)"/>
      <sheetName val="입력1"/>
      <sheetName val="교각1"/>
      <sheetName val="1을"/>
      <sheetName val="견적집계표"/>
      <sheetName val="FLA"/>
      <sheetName val="원형맨홀수량"/>
      <sheetName val="Sheet2"/>
      <sheetName val="관접합및부설"/>
      <sheetName val="경비2내역"/>
      <sheetName val="수목데이타"/>
      <sheetName val="가시설(TYPE-A)"/>
      <sheetName val="1호맨홀가감수량"/>
      <sheetName val="SORCE1"/>
      <sheetName val="1-1평균터파기고(1)"/>
      <sheetName val="1호맨홀수량산출"/>
      <sheetName val="기별(종합)"/>
      <sheetName val="2.단면가정"/>
      <sheetName val="4.말뚝설계"/>
      <sheetName val="1.설계조건"/>
      <sheetName val="전기일위대가"/>
      <sheetName val="TEL"/>
      <sheetName val="건내용"/>
      <sheetName val="ISBL"/>
      <sheetName val="OSBL"/>
      <sheetName val="INSTR"/>
      <sheetName val="영업소실적"/>
      <sheetName val="남양시작동자105노65기1.3화1.2"/>
      <sheetName val="부표총괄"/>
      <sheetName val="wall"/>
      <sheetName val="Inputs"/>
      <sheetName val="Timing&amp;Esc"/>
      <sheetName val="TABLE2-1 ISBL(GENEAL-CIVIL)"/>
      <sheetName val="TABLE2-1 ISBL-(SlTE PREP)"/>
      <sheetName val="TABLE2.1 ISBL (Soil Invest)"/>
      <sheetName val="TABLE2-2 OSBL(GENERAL-CIVIL)"/>
      <sheetName val="TABLE2-2 OSBL-(SITE PREP)"/>
      <sheetName val="General Data"/>
      <sheetName val="PRO_A"/>
      <sheetName val="DWG"/>
      <sheetName val="ELEC_MCI"/>
      <sheetName val="MAIN"/>
      <sheetName val="INST_MCI"/>
      <sheetName val="MECH_MCI"/>
      <sheetName val="PRO"/>
      <sheetName val="입사시직위"/>
      <sheetName val="7.5.2 BOQ Summary "/>
      <sheetName val="수량산출서"/>
      <sheetName val="갑지(추정)"/>
      <sheetName val="Construction"/>
      <sheetName val="SL dau tien"/>
      <sheetName val="Item정리"/>
      <sheetName val="금액집계"/>
      <sheetName val="hvac(제어동)"/>
      <sheetName val="FACTOR"/>
      <sheetName val="내역1"/>
      <sheetName val="부대대비"/>
      <sheetName val="냉연집계"/>
      <sheetName val="신우"/>
      <sheetName val="CODE"/>
      <sheetName val="2000년1차"/>
      <sheetName val="시멘트"/>
      <sheetName val="#REF"/>
      <sheetName val="별표 "/>
      <sheetName val="골재집계"/>
      <sheetName val="BJJIN"/>
      <sheetName val="COPING"/>
      <sheetName val="월선수금"/>
      <sheetName val="표지판현황"/>
      <sheetName val="7단가"/>
      <sheetName val="가공비"/>
      <sheetName val="적격점수&lt;300억미만&gt;"/>
      <sheetName val="검사현황"/>
      <sheetName val="full (2)"/>
      <sheetName val="전선 및 전선관"/>
      <sheetName val="산출내역서집계표"/>
      <sheetName val="SCH"/>
      <sheetName val="CTEMCOST"/>
      <sheetName val=" 해군동해관사 미장공사A그룹 공내역서.xlsx"/>
      <sheetName val="총괄표"/>
      <sheetName val="지주목시비량산출서"/>
      <sheetName val="danga"/>
      <sheetName val="직공비"/>
      <sheetName val="식재총괄"/>
      <sheetName val="횡배수관토공수량"/>
      <sheetName val="내역표지"/>
      <sheetName val="design data"/>
      <sheetName val="member design"/>
      <sheetName val="단면가정"/>
      <sheetName val="차량구입"/>
      <sheetName val="I一般比"/>
      <sheetName val="N賃率-職"/>
      <sheetName val="조도계산서 (도서)"/>
      <sheetName val="Total"/>
      <sheetName val="변화치수"/>
      <sheetName val="설변물량"/>
      <sheetName val="전신환매도율"/>
      <sheetName val="TYPE-A"/>
      <sheetName val="기초일위"/>
      <sheetName val="시설일위"/>
      <sheetName val="조명일위"/>
      <sheetName val="설산1.나"/>
      <sheetName val="본사S"/>
      <sheetName val="Equipment"/>
      <sheetName val="Piping"/>
      <sheetName val="6월실적"/>
      <sheetName val="손익분석"/>
      <sheetName val="1-1"/>
      <sheetName val="IMP(MAIN)"/>
      <sheetName val="IMP (REACTOR)"/>
      <sheetName val="봉양~조차장간고하개명(신설)"/>
      <sheetName val="도급양식"/>
      <sheetName val="소일위대가코드표"/>
      <sheetName val="단위별 일위대가표"/>
      <sheetName val="정산노무"/>
      <sheetName val="정산재료"/>
      <sheetName val="Baby일위대가"/>
      <sheetName val="2_자재집계표4"/>
      <sheetName val="화강석_보조기층4"/>
      <sheetName val="혼합기층_포설_및다짐_(2)4"/>
      <sheetName val="보조기층_포설_및다짐4"/>
      <sheetName val="보차도경계석운반_(2)4"/>
      <sheetName val="1_총괄토공4"/>
      <sheetName val="2_하수터파기토공4"/>
      <sheetName val="3_하수수량집계표4"/>
      <sheetName val="4_맹암거집계표4"/>
      <sheetName val="맹암거_토공4"/>
      <sheetName val="5_포장공사수량집계표4"/>
      <sheetName val="도로경계석_(2)4"/>
      <sheetName val="급수급탕_(동관)4"/>
      <sheetName val="오배수_(집계)4"/>
      <sheetName val="2_자재집계표1"/>
      <sheetName val="화강석_보조기층1"/>
      <sheetName val="혼합기층_포설_및다짐_(2)1"/>
      <sheetName val="보조기층_포설_및다짐1"/>
      <sheetName val="보차도경계석운반_(2)1"/>
      <sheetName val="1_총괄토공1"/>
      <sheetName val="2_하수터파기토공1"/>
      <sheetName val="3_하수수량집계표1"/>
      <sheetName val="4_맹암거집계표1"/>
      <sheetName val="맹암거_토공1"/>
      <sheetName val="5_포장공사수량집계표1"/>
      <sheetName val="도로경계석_(2)1"/>
      <sheetName val="급수급탕_(동관)1"/>
      <sheetName val="오배수_(집계)1"/>
      <sheetName val="2_자재집계표2"/>
      <sheetName val="화강석_보조기층2"/>
      <sheetName val="혼합기층_포설_및다짐_(2)2"/>
      <sheetName val="보조기층_포설_및다짐2"/>
      <sheetName val="보차도경계석운반_(2)2"/>
      <sheetName val="1_총괄토공2"/>
      <sheetName val="2_하수터파기토공2"/>
      <sheetName val="3_하수수량집계표2"/>
      <sheetName val="4_맹암거집계표2"/>
      <sheetName val="맹암거_토공2"/>
      <sheetName val="5_포장공사수량집계표2"/>
      <sheetName val="도로경계석_(2)2"/>
      <sheetName val="급수급탕_(동관)2"/>
      <sheetName val="오배수_(집계)2"/>
      <sheetName val="2_자재집계표3"/>
      <sheetName val="화강석_보조기층3"/>
      <sheetName val="혼합기층_포설_및다짐_(2)3"/>
      <sheetName val="보조기층_포설_및다짐3"/>
      <sheetName val="보차도경계석운반_(2)3"/>
      <sheetName val="1_총괄토공3"/>
      <sheetName val="2_하수터파기토공3"/>
      <sheetName val="3_하수수량집계표3"/>
      <sheetName val="4_맹암거집계표3"/>
      <sheetName val="맹암거_토공3"/>
      <sheetName val="5_포장공사수량집계표3"/>
      <sheetName val="도로경계석_(2)3"/>
      <sheetName val="급수급탕_(동관)3"/>
      <sheetName val="오배수_(집계)3"/>
      <sheetName val="단면(RW1)"/>
      <sheetName val="적용기준"/>
      <sheetName val="첨부파일"/>
      <sheetName val="EUPDAT2"/>
      <sheetName val="Hargamat"/>
      <sheetName val="검색"/>
      <sheetName val="개요"/>
      <sheetName val="Wind Load(3.1) (2)"/>
      <sheetName val="Wind Load(3.2)"/>
      <sheetName val="Wind Load(3.4)"/>
      <sheetName val="Front"/>
      <sheetName val="연습"/>
      <sheetName val="Schedule C - Page 2 of 6"/>
      <sheetName val="Schedule C - Page 4 of 6"/>
      <sheetName val="Schedule C - Page 5 of 6"/>
      <sheetName val="Schedule C - Page 6 of 6"/>
      <sheetName val="Schedule A - Page 1 of 3"/>
      <sheetName val="Schedule A - Page 2 of 3"/>
      <sheetName val="Schedule A - Page 3 of 3"/>
      <sheetName val="Schedule B - Page 1 of 4"/>
      <sheetName val="Schedule B - Page 2 of 4"/>
      <sheetName val="Schedule B - Page 3 of 4"/>
      <sheetName val="Schedule B - Page 4 of 4"/>
      <sheetName val="Schedule C - Page 1 of 6"/>
      <sheetName val="Schedule C - Page 3 of 6"/>
      <sheetName val="Schedule E - Page 1 of 11"/>
      <sheetName val="Schedule E - Page 10 of 11"/>
      <sheetName val="Schedule E - Page 11 of 11"/>
      <sheetName val="Schedule E - Page 2 of 11"/>
      <sheetName val="Schedule E - Page 3 of 11"/>
      <sheetName val="Schedule E - Page 4 of 11"/>
      <sheetName val="Schedule E - Page 5 of 11"/>
      <sheetName val="Schedule E - Page 6 of 11"/>
      <sheetName val="Schedule E - Page 7 of 11"/>
      <sheetName val="Schedule E - Page 8 of 11"/>
      <sheetName val="Schedule E - Page 9 of 11"/>
      <sheetName val="A.1.3 - Page 1 of 1"/>
      <sheetName val="A.1.4 - Page 1 of 1"/>
      <sheetName val="A.4 - Page 1 of 1"/>
      <sheetName val="건축내역서"/>
      <sheetName val="차선도색현황"/>
      <sheetName val="횡배위치"/>
      <sheetName val="공종별 집계"/>
      <sheetName val="인제내역"/>
      <sheetName val="가동비율"/>
      <sheetName val="노원열병합  건축공사기성내역서"/>
      <sheetName val="금액"/>
      <sheetName val="Languages"/>
      <sheetName val="공사비내역서"/>
      <sheetName val="CAPVC"/>
      <sheetName val="연결임시"/>
      <sheetName val="견적을지"/>
      <sheetName val="EJ"/>
      <sheetName val="전기공사"/>
      <sheetName val="토목주소"/>
      <sheetName val="프랜트면허"/>
      <sheetName val="4 LINE"/>
      <sheetName val="7 th"/>
      <sheetName val="DS-최종"/>
      <sheetName val="대비"/>
      <sheetName val="CP-E2 (품셈표)"/>
      <sheetName val="음료실행"/>
      <sheetName val="실행(표지,갑,을)"/>
      <sheetName val="네고율"/>
      <sheetName val="단가디비"/>
      <sheetName val="남대문빌딩"/>
      <sheetName val="조명율표"/>
      <sheetName val="CCC"/>
      <sheetName val="기계"/>
      <sheetName val="공사비예산서(토목분)"/>
      <sheetName val="RAHMEN"/>
      <sheetName val="A"/>
      <sheetName val="DOGI"/>
      <sheetName val="SUMMARY(S)"/>
      <sheetName val="비교표"/>
      <sheetName val="확산동"/>
      <sheetName val=""/>
      <sheetName val="C"/>
      <sheetName val="골조시행"/>
      <sheetName val="건축공사"/>
      <sheetName val="LABTOTAL"/>
      <sheetName val="sum1 (2)"/>
      <sheetName val="토&amp;흙"/>
      <sheetName val="배수통관(좌)"/>
      <sheetName val="Data Vol"/>
      <sheetName val="일위대가목록(1)"/>
      <sheetName val="단가대비표(1)"/>
      <sheetName val="RING WALL"/>
      <sheetName val="설계조건"/>
      <sheetName val="안정계산"/>
      <sheetName val="단면검토"/>
      <sheetName val="식재"/>
      <sheetName val="시설물"/>
      <sheetName val="식재출력용"/>
      <sheetName val="유지관리"/>
      <sheetName val="C &amp; G RHS"/>
      <sheetName val="자재단가"/>
      <sheetName val="요율"/>
      <sheetName val="노임"/>
      <sheetName val="자재대"/>
      <sheetName val="I-O(번호별)"/>
      <sheetName val="NSMA-status"/>
      <sheetName val="Sheet1 (2)"/>
      <sheetName val="품셈표"/>
      <sheetName val="EXTERNAL(BOQ)"/>
      <sheetName val="CALCULATION"/>
      <sheetName val="123"/>
      <sheetName val="유화"/>
      <sheetName val="DESIGN CRITERIA"/>
      <sheetName val="PumpSpec"/>
      <sheetName val="eq_data"/>
      <sheetName val="h-013211-2"/>
      <sheetName val="견적의뢰"/>
      <sheetName val="기성집계"/>
      <sheetName val="1.취수장"/>
      <sheetName val="도급내역서"/>
      <sheetName val="내역5"/>
      <sheetName val="Y_WORK"/>
      <sheetName val="뚝토공"/>
      <sheetName val="TC IN"/>
      <sheetName val="일위집계표"/>
      <sheetName val="자료(통합)"/>
      <sheetName val="대상공사(조달청)"/>
      <sheetName val="기초공"/>
      <sheetName val="기둥(원형)"/>
      <sheetName val="매원개착터널총괄"/>
      <sheetName val="제원.설계조건"/>
      <sheetName val="경비"/>
      <sheetName val="HORI. VESSEL"/>
      <sheetName val="BQ-Offsite"/>
      <sheetName val="AS포장복구 "/>
      <sheetName val="H-PILE수량집계"/>
      <sheetName val="단가산출서"/>
      <sheetName val="단가산출서 (2)"/>
      <sheetName val="CAT_5"/>
      <sheetName val="간접비(1)"/>
      <sheetName val="조명투자및환수계획"/>
      <sheetName val="제조중간결과"/>
      <sheetName val="1.우편집중내역서"/>
      <sheetName val="BSD _2_"/>
      <sheetName val="예가표"/>
      <sheetName val="토공산출(주차장)"/>
      <sheetName val="실행예산"/>
      <sheetName val="현황"/>
      <sheetName val="토공계산서(부체도로)"/>
      <sheetName val="Util&amp; Real"/>
      <sheetName val="대창(함평)"/>
      <sheetName val="대창(장성)"/>
      <sheetName val="대창(함평)-창열"/>
      <sheetName val="차수"/>
      <sheetName val="화성태안9공구내역(실행)"/>
      <sheetName val="목록"/>
      <sheetName val="SOHAR(2nd)"/>
      <sheetName val="WORK-VOL"/>
      <sheetName val="as boq list up"/>
      <sheetName val="system &amp; LOOK_UP_FUNC"/>
      <sheetName val="BM"/>
      <sheetName val="본지점중"/>
      <sheetName val="Indices"/>
      <sheetName val="1.맹암거관련.xls"/>
      <sheetName val="1.%EB%A7%B9%EC%95%94%EA%B1%B0%E"/>
      <sheetName val="estimate"/>
      <sheetName val="Base_Data"/>
      <sheetName val="PRICE-COMP"/>
      <sheetName val="pri-com"/>
      <sheetName val="내역서_x0000__x0000__x0000__x0000__x0000__x0000__x0000__x0000__x0000_ _x0000_띤ͤ_x0000__x0004__x0000__x0000__x0000__x0000__x0000__x0000_눼ͤ_x0000__x0000__x0000__x0000__x0000_"/>
      <sheetName val="guard(mac)"/>
      <sheetName val="기계설비"/>
      <sheetName val="T1"/>
      <sheetName val="물량"/>
      <sheetName val="New Valuation"/>
      <sheetName val="인건비 "/>
      <sheetName val="웅진교-S2"/>
      <sheetName val="일위목록"/>
      <sheetName val="계수시트"/>
      <sheetName val="원가계산서"/>
      <sheetName val="배수공"/>
      <sheetName val="암거"/>
      <sheetName val="포장공"/>
      <sheetName val="공주-교대(A1)"/>
      <sheetName val="DIAPHRAGM"/>
      <sheetName val="견적접수"/>
      <sheetName val="견적내역서"/>
      <sheetName val="내역서1"/>
      <sheetName val="001"/>
      <sheetName val="2_자재집계표5"/>
      <sheetName val="화강석_보조기층5"/>
      <sheetName val="혼합기층_포설_및다짐_(2)5"/>
      <sheetName val="보조기층_포설_및다짐5"/>
      <sheetName val="보차도경계석운반_(2)5"/>
      <sheetName val="1_총괄토공5"/>
      <sheetName val="2_하수터파기토공5"/>
      <sheetName val="3_하수수량집계표5"/>
      <sheetName val="4_맹암거집계표5"/>
      <sheetName val="맹암거_토공5"/>
      <sheetName val="5_포장공사수량집계표5"/>
      <sheetName val="도로경계석_(2)5"/>
      <sheetName val="급수급탕_(동관)5"/>
      <sheetName val="오배수_(집계)5"/>
      <sheetName val="장비당단가_(1)1"/>
      <sheetName val="_견적서1"/>
      <sheetName val="1_맹암거관련1"/>
      <sheetName val="3BL공동구_수량1"/>
      <sheetName val="BSD_(2)1"/>
      <sheetName val="Site_Expenses1"/>
      <sheetName val="변압기_및_발전기_용량"/>
      <sheetName val="공사비_내역_(가)1"/>
      <sheetName val="I_설계조건"/>
      <sheetName val="OCT_FDN"/>
      <sheetName val="2_단면가정"/>
      <sheetName val="4_말뚝설계"/>
      <sheetName val="1_설계조건"/>
      <sheetName val="2F_회의실견적(5_14_일대)1"/>
      <sheetName val="GTG_TR_PIT"/>
      <sheetName val="kimre_scrubber"/>
      <sheetName val="Customer_Databas"/>
      <sheetName val="Wind_Load(3_1)_(2)"/>
      <sheetName val="Wind_Load(3_2)"/>
      <sheetName val="Wind_Load(3_4)"/>
      <sheetName val="TABLE2-1_ISBL(GENEAL-CIVIL)"/>
      <sheetName val="TABLE2-1_ISBL-(SlTE_PREP)"/>
      <sheetName val="TABLE2_1_ISBL_(Soil_Invest)"/>
      <sheetName val="TABLE2-2_OSBL(GENERAL-CIVIL)"/>
      <sheetName val="TABLE2-2_OSBL-(SITE_PREP)"/>
      <sheetName val="General_Data"/>
      <sheetName val="수목데이타_"/>
      <sheetName val="1_설계기준"/>
      <sheetName val="전선_및_전선관"/>
      <sheetName val="full_(2)"/>
      <sheetName val="단위별_일위대가표"/>
      <sheetName val="남양시작동자105노65기1_3화1_2"/>
      <sheetName val="7_5_2_BOQ_Summary_"/>
      <sheetName val="TYPE-B_평균H"/>
      <sheetName val="SL_dau_tien"/>
      <sheetName val="설산1_나"/>
      <sheetName val="_해군동해관사_미장공사A그룹_공내역서_xlsx"/>
      <sheetName val="Schedule_C_-_Page_2_of_6"/>
      <sheetName val="Schedule_C_-_Page_4_of_6"/>
      <sheetName val="Schedule_C_-_Page_5_of_6"/>
      <sheetName val="Schedule_C_-_Page_6_of_6"/>
      <sheetName val="Schedule_A_-_Page_1_of_3"/>
      <sheetName val="Schedule_A_-_Page_2_of_3"/>
      <sheetName val="Schedule_A_-_Page_3_of_3"/>
      <sheetName val="Schedule_B_-_Page_1_of_4"/>
      <sheetName val="Schedule_B_-_Page_2_of_4"/>
      <sheetName val="Schedule_B_-_Page_3_of_4"/>
      <sheetName val="Schedule_B_-_Page_4_of_4"/>
      <sheetName val="Schedule_C_-_Page_1_of_6"/>
      <sheetName val="Schedule_C_-_Page_3_of_6"/>
      <sheetName val="Schedule_E_-_Page_1_of_11"/>
      <sheetName val="Schedule_E_-_Page_10_of_11"/>
      <sheetName val="Schedule_E_-_Page_11_of_11"/>
      <sheetName val="Schedule_E_-_Page_2_of_11"/>
      <sheetName val="Schedule_E_-_Page_3_of_11"/>
      <sheetName val="Schedule_E_-_Page_4_of_11"/>
      <sheetName val="Schedule_E_-_Page_5_of_11"/>
      <sheetName val="Schedule_E_-_Page_6_of_11"/>
      <sheetName val="Schedule_E_-_Page_7_of_11"/>
      <sheetName val="Schedule_E_-_Page_8_of_11"/>
      <sheetName val="Schedule_E_-_Page_9_of_11"/>
      <sheetName val="A_1_3_-_Page_1_of_1"/>
      <sheetName val="A_1_4_-_Page_1_of_1"/>
      <sheetName val="A_4_-_Page_1_of_1"/>
      <sheetName val="IMP_(REACTOR)"/>
      <sheetName val="노원열병합__건축공사기성내역서"/>
      <sheetName val="CP-E2_(품셈표)"/>
      <sheetName val="4_LINE"/>
      <sheetName val="7_th"/>
      <sheetName val="조도계산서_(도서)"/>
      <sheetName val="별표_"/>
      <sheetName val="Sheet1_(2)"/>
      <sheetName val="건축원가계산서"/>
      <sheetName val="6호기"/>
      <sheetName val="이토변실(A3-LINE)"/>
      <sheetName val="공통가설공사"/>
      <sheetName val="부하(성남)"/>
      <sheetName val="Macro1"/>
      <sheetName val="Macro2"/>
      <sheetName val="덕전리"/>
      <sheetName val="참조자료"/>
      <sheetName val="간접"/>
      <sheetName val="plan&amp;section of foundation"/>
      <sheetName val="working load at the btm ft."/>
      <sheetName val="stability check"/>
      <sheetName val="design load"/>
      <sheetName val="현장관리비내역서"/>
      <sheetName val="Schedule E - P磇⊅밀⊅︀ꃕԯ_x0000_缀_x0000__x0000_"/>
      <sheetName val="type-F"/>
      <sheetName val="FACTOR94"/>
      <sheetName val="공사수행방안"/>
      <sheetName val="시추주상도"/>
      <sheetName val="미드수량"/>
      <sheetName val="일위_파일"/>
      <sheetName val="공사비집계"/>
      <sheetName val="내역서_x0000__x0000__x0000__x0000__x0000__x0000__x0000__x0000__x0000__x0009__x0000_띤ͤ_x0000__x0004__x0000__x0000__x0000__x0000__x0000__x0000_눼ͤ_x0000__x0000__x0000__x0000__x0000_"/>
      <sheetName val="지표"/>
      <sheetName val="1차 내역서"/>
      <sheetName val="H-01월"/>
      <sheetName val="일위대가(1)"/>
      <sheetName val="4안전율"/>
      <sheetName val="FRT_O"/>
      <sheetName val="FAB_I"/>
      <sheetName val="일반공사"/>
      <sheetName val="품의서"/>
      <sheetName val="설계명세서(선로)"/>
      <sheetName val="예산서"/>
      <sheetName val="진천"/>
      <sheetName val="업무"/>
      <sheetName val="Galaxy 소비자가격표"/>
      <sheetName val="산출금액내역"/>
    </sheetNames>
    <sheetDataSet>
      <sheetData sheetId="0" refreshError="1">
        <row r="5">
          <cell r="D5" t="str">
            <v>(발표일:99.1.1)</v>
          </cell>
          <cell r="E5" t="str">
            <v>(발표일:98.9.1)</v>
          </cell>
          <cell r="F5" t="str">
            <v>(발표일:98.1.1)</v>
          </cell>
        </row>
        <row r="6">
          <cell r="A6" t="str">
            <v>L001</v>
          </cell>
          <cell r="B6" t="str">
            <v>갱    부</v>
          </cell>
          <cell r="C6" t="str">
            <v>인</v>
          </cell>
          <cell r="D6">
            <v>46995</v>
          </cell>
          <cell r="E6">
            <v>50308</v>
          </cell>
          <cell r="F6">
            <v>56352</v>
          </cell>
        </row>
        <row r="7">
          <cell r="A7" t="str">
            <v>L002</v>
          </cell>
          <cell r="B7" t="str">
            <v>도 목 수</v>
          </cell>
          <cell r="C7" t="str">
            <v>인</v>
          </cell>
          <cell r="D7">
            <v>0</v>
          </cell>
          <cell r="E7">
            <v>0</v>
          </cell>
          <cell r="F7">
            <v>81068</v>
          </cell>
        </row>
        <row r="8">
          <cell r="A8" t="str">
            <v>L003</v>
          </cell>
          <cell r="B8" t="str">
            <v>건축목공</v>
          </cell>
          <cell r="C8" t="str">
            <v>인</v>
          </cell>
          <cell r="D8">
            <v>62310</v>
          </cell>
          <cell r="E8">
            <v>65713</v>
          </cell>
          <cell r="F8">
            <v>71803</v>
          </cell>
        </row>
        <row r="9">
          <cell r="A9" t="str">
            <v>L004</v>
          </cell>
          <cell r="B9" t="str">
            <v>형틀목공</v>
          </cell>
          <cell r="C9" t="str">
            <v>인</v>
          </cell>
          <cell r="D9">
            <v>62603</v>
          </cell>
          <cell r="E9">
            <v>65381</v>
          </cell>
          <cell r="F9">
            <v>75306</v>
          </cell>
        </row>
        <row r="10">
          <cell r="A10" t="str">
            <v>L005</v>
          </cell>
          <cell r="B10" t="str">
            <v>창호목공</v>
          </cell>
          <cell r="C10" t="str">
            <v>인</v>
          </cell>
          <cell r="D10">
            <v>56563</v>
          </cell>
          <cell r="E10">
            <v>61043</v>
          </cell>
          <cell r="F10">
            <v>66162</v>
          </cell>
        </row>
        <row r="11">
          <cell r="A11" t="str">
            <v>L006</v>
          </cell>
          <cell r="B11" t="str">
            <v>철 골 공</v>
          </cell>
          <cell r="C11" t="str">
            <v>인</v>
          </cell>
          <cell r="D11">
            <v>60500</v>
          </cell>
          <cell r="E11">
            <v>64796</v>
          </cell>
          <cell r="F11">
            <v>73514</v>
          </cell>
        </row>
        <row r="12">
          <cell r="A12" t="str">
            <v>L007</v>
          </cell>
          <cell r="B12" t="str">
            <v>철    공</v>
          </cell>
          <cell r="C12" t="str">
            <v>인</v>
          </cell>
          <cell r="D12">
            <v>59797</v>
          </cell>
          <cell r="E12">
            <v>59917</v>
          </cell>
          <cell r="F12">
            <v>72430</v>
          </cell>
        </row>
        <row r="13">
          <cell r="A13" t="str">
            <v>L008</v>
          </cell>
          <cell r="B13" t="str">
            <v>철 근 공</v>
          </cell>
          <cell r="C13" t="str">
            <v>인</v>
          </cell>
          <cell r="D13">
            <v>65147</v>
          </cell>
          <cell r="E13">
            <v>66944</v>
          </cell>
          <cell r="F13">
            <v>77839</v>
          </cell>
        </row>
        <row r="14">
          <cell r="A14" t="str">
            <v>L009</v>
          </cell>
          <cell r="B14" t="str">
            <v>철 판 공</v>
          </cell>
          <cell r="C14" t="str">
            <v>인</v>
          </cell>
          <cell r="D14">
            <v>61774</v>
          </cell>
          <cell r="E14">
            <v>68465</v>
          </cell>
          <cell r="F14">
            <v>73217</v>
          </cell>
        </row>
        <row r="15">
          <cell r="A15" t="str">
            <v>L010</v>
          </cell>
          <cell r="B15" t="str">
            <v>셧 터 공</v>
          </cell>
          <cell r="C15" t="str">
            <v>인</v>
          </cell>
          <cell r="D15">
            <v>55318</v>
          </cell>
          <cell r="E15">
            <v>58035</v>
          </cell>
          <cell r="F15">
            <v>64659</v>
          </cell>
        </row>
        <row r="16">
          <cell r="A16" t="str">
            <v>L011</v>
          </cell>
          <cell r="B16" t="str">
            <v>샷 시 공</v>
          </cell>
          <cell r="C16" t="str">
            <v>인</v>
          </cell>
          <cell r="D16">
            <v>55318</v>
          </cell>
          <cell r="E16">
            <v>58035</v>
          </cell>
          <cell r="F16">
            <v>65647</v>
          </cell>
        </row>
        <row r="17">
          <cell r="A17" t="str">
            <v>L012</v>
          </cell>
          <cell r="B17" t="str">
            <v>절 단 공</v>
          </cell>
          <cell r="C17" t="str">
            <v>인</v>
          </cell>
          <cell r="D17">
            <v>59642</v>
          </cell>
          <cell r="E17">
            <v>67321</v>
          </cell>
          <cell r="F17">
            <v>65881</v>
          </cell>
        </row>
        <row r="18">
          <cell r="A18" t="str">
            <v>L013</v>
          </cell>
          <cell r="B18" t="str">
            <v>석    공</v>
          </cell>
          <cell r="C18" t="str">
            <v>인</v>
          </cell>
          <cell r="D18">
            <v>69257</v>
          </cell>
          <cell r="E18">
            <v>67292</v>
          </cell>
          <cell r="F18">
            <v>77005</v>
          </cell>
        </row>
        <row r="19">
          <cell r="A19" t="str">
            <v>L014</v>
          </cell>
          <cell r="B19" t="str">
            <v>특수비계공(15M이상)</v>
          </cell>
          <cell r="C19" t="str">
            <v>인</v>
          </cell>
          <cell r="D19">
            <v>78766</v>
          </cell>
          <cell r="E19">
            <v>75380</v>
          </cell>
          <cell r="F19">
            <v>85884</v>
          </cell>
        </row>
        <row r="20">
          <cell r="A20" t="str">
            <v>L015</v>
          </cell>
          <cell r="B20" t="str">
            <v>비 계 공</v>
          </cell>
          <cell r="C20" t="str">
            <v>인</v>
          </cell>
          <cell r="D20">
            <v>66531</v>
          </cell>
          <cell r="E20">
            <v>69324</v>
          </cell>
          <cell r="F20">
            <v>79467</v>
          </cell>
        </row>
        <row r="21">
          <cell r="A21" t="str">
            <v>L016</v>
          </cell>
          <cell r="B21" t="str">
            <v>동 발 공(터 널)</v>
          </cell>
          <cell r="C21" t="str">
            <v>인</v>
          </cell>
          <cell r="D21">
            <v>61285</v>
          </cell>
          <cell r="E21">
            <v>59691</v>
          </cell>
          <cell r="F21">
            <v>65485</v>
          </cell>
        </row>
        <row r="22">
          <cell r="A22" t="str">
            <v>L017</v>
          </cell>
          <cell r="B22" t="str">
            <v>조 적 공</v>
          </cell>
          <cell r="C22" t="str">
            <v>인</v>
          </cell>
          <cell r="D22">
            <v>58512</v>
          </cell>
          <cell r="E22">
            <v>58379</v>
          </cell>
          <cell r="F22">
            <v>67986</v>
          </cell>
        </row>
        <row r="23">
          <cell r="A23" t="str">
            <v>L018</v>
          </cell>
          <cell r="B23" t="str">
            <v>벽돌(블럭)제작공</v>
          </cell>
          <cell r="C23" t="str">
            <v>인</v>
          </cell>
          <cell r="D23">
            <v>56942</v>
          </cell>
          <cell r="E23">
            <v>57334</v>
          </cell>
          <cell r="F23">
            <v>61291</v>
          </cell>
        </row>
        <row r="24">
          <cell r="A24" t="str">
            <v>L019</v>
          </cell>
          <cell r="B24" t="str">
            <v>연 돌 공</v>
          </cell>
          <cell r="C24" t="str">
            <v>인</v>
          </cell>
          <cell r="D24">
            <v>58512</v>
          </cell>
          <cell r="E24">
            <v>58379</v>
          </cell>
          <cell r="F24">
            <v>72745</v>
          </cell>
        </row>
        <row r="25">
          <cell r="A25" t="str">
            <v>L020</v>
          </cell>
          <cell r="B25" t="str">
            <v>미 장 공</v>
          </cell>
          <cell r="C25" t="str">
            <v>인</v>
          </cell>
          <cell r="D25">
            <v>59451</v>
          </cell>
          <cell r="E25">
            <v>61569</v>
          </cell>
          <cell r="F25">
            <v>71283</v>
          </cell>
        </row>
        <row r="26">
          <cell r="A26" t="str">
            <v>L021</v>
          </cell>
          <cell r="B26" t="str">
            <v>방 수 공</v>
          </cell>
          <cell r="C26" t="str">
            <v>인</v>
          </cell>
          <cell r="D26">
            <v>50866</v>
          </cell>
          <cell r="E26">
            <v>51640</v>
          </cell>
          <cell r="F26">
            <v>57701</v>
          </cell>
        </row>
        <row r="27">
          <cell r="A27" t="str">
            <v>L022</v>
          </cell>
          <cell r="B27" t="str">
            <v>타 일 공</v>
          </cell>
          <cell r="C27" t="str">
            <v>인</v>
          </cell>
          <cell r="D27">
            <v>58994</v>
          </cell>
          <cell r="E27">
            <v>60706</v>
          </cell>
          <cell r="F27">
            <v>68147</v>
          </cell>
        </row>
        <row r="28">
          <cell r="A28" t="str">
            <v>L023</v>
          </cell>
          <cell r="B28" t="str">
            <v>줄 눈 공</v>
          </cell>
          <cell r="C28" t="str">
            <v>인</v>
          </cell>
          <cell r="D28">
            <v>58172</v>
          </cell>
          <cell r="E28">
            <v>55387</v>
          </cell>
          <cell r="F28">
            <v>63589</v>
          </cell>
        </row>
        <row r="29">
          <cell r="A29" t="str">
            <v>L024</v>
          </cell>
          <cell r="B29" t="str">
            <v>연 마 공</v>
          </cell>
          <cell r="C29" t="str">
            <v>인</v>
          </cell>
          <cell r="D29">
            <v>56709</v>
          </cell>
          <cell r="E29">
            <v>54957</v>
          </cell>
          <cell r="F29">
            <v>67289</v>
          </cell>
        </row>
        <row r="30">
          <cell r="A30" t="str">
            <v>L025</v>
          </cell>
          <cell r="B30" t="str">
            <v>콘크리트공</v>
          </cell>
          <cell r="C30" t="str">
            <v>인</v>
          </cell>
          <cell r="D30">
            <v>60596</v>
          </cell>
          <cell r="E30">
            <v>63605</v>
          </cell>
          <cell r="F30">
            <v>71184</v>
          </cell>
        </row>
        <row r="31">
          <cell r="A31" t="str">
            <v>L026</v>
          </cell>
          <cell r="B31" t="str">
            <v>바이브레타공</v>
          </cell>
          <cell r="C31" t="str">
            <v>인</v>
          </cell>
          <cell r="D31">
            <v>60596</v>
          </cell>
          <cell r="E31">
            <v>63605</v>
          </cell>
          <cell r="F31">
            <v>69081</v>
          </cell>
        </row>
        <row r="32">
          <cell r="A32" t="str">
            <v>L027</v>
          </cell>
          <cell r="B32" t="str">
            <v>보일러공</v>
          </cell>
          <cell r="C32" t="str">
            <v>인</v>
          </cell>
          <cell r="D32">
            <v>48190</v>
          </cell>
          <cell r="E32">
            <v>52463</v>
          </cell>
          <cell r="F32">
            <v>56787</v>
          </cell>
        </row>
        <row r="33">
          <cell r="A33" t="str">
            <v>L028</v>
          </cell>
          <cell r="B33" t="str">
            <v>배 관 공</v>
          </cell>
          <cell r="C33" t="str">
            <v>인</v>
          </cell>
          <cell r="D33">
            <v>48833</v>
          </cell>
          <cell r="E33">
            <v>52004</v>
          </cell>
          <cell r="F33">
            <v>58907</v>
          </cell>
        </row>
        <row r="34">
          <cell r="A34" t="str">
            <v>L029</v>
          </cell>
          <cell r="B34" t="str">
            <v>온 돌 공</v>
          </cell>
          <cell r="C34" t="str">
            <v>인</v>
          </cell>
          <cell r="D34">
            <v>59451</v>
          </cell>
          <cell r="E34">
            <v>61569</v>
          </cell>
          <cell r="F34">
            <v>54720</v>
          </cell>
        </row>
        <row r="35">
          <cell r="A35" t="str">
            <v>L030</v>
          </cell>
          <cell r="B35" t="str">
            <v>위 생 공</v>
          </cell>
          <cell r="C35" t="str">
            <v>인</v>
          </cell>
          <cell r="D35">
            <v>48855</v>
          </cell>
          <cell r="E35">
            <v>51145</v>
          </cell>
          <cell r="F35">
            <v>59212</v>
          </cell>
        </row>
        <row r="36">
          <cell r="A36" t="str">
            <v>L031</v>
          </cell>
          <cell r="B36" t="str">
            <v>보 온 공</v>
          </cell>
          <cell r="C36" t="str">
            <v>인</v>
          </cell>
          <cell r="D36">
            <v>49987</v>
          </cell>
          <cell r="E36">
            <v>54125</v>
          </cell>
          <cell r="F36">
            <v>63143</v>
          </cell>
        </row>
        <row r="37">
          <cell r="A37" t="str">
            <v>L032</v>
          </cell>
          <cell r="B37" t="str">
            <v>도 장 공</v>
          </cell>
          <cell r="C37" t="str">
            <v>인</v>
          </cell>
          <cell r="D37">
            <v>52915</v>
          </cell>
          <cell r="E37">
            <v>55640</v>
          </cell>
          <cell r="F37">
            <v>63038</v>
          </cell>
        </row>
        <row r="38">
          <cell r="A38" t="str">
            <v>L033</v>
          </cell>
          <cell r="B38" t="str">
            <v>내 장 공</v>
          </cell>
          <cell r="C38" t="str">
            <v>인</v>
          </cell>
          <cell r="D38">
            <v>58768</v>
          </cell>
          <cell r="E38">
            <v>59767</v>
          </cell>
          <cell r="F38">
            <v>72244</v>
          </cell>
        </row>
        <row r="39">
          <cell r="A39" t="str">
            <v>L034</v>
          </cell>
          <cell r="B39" t="str">
            <v>도 배 공</v>
          </cell>
          <cell r="C39" t="str">
            <v>인</v>
          </cell>
          <cell r="D39">
            <v>51632</v>
          </cell>
          <cell r="E39">
            <v>51201</v>
          </cell>
          <cell r="F39">
            <v>58443</v>
          </cell>
        </row>
        <row r="40">
          <cell r="A40" t="str">
            <v>L035</v>
          </cell>
          <cell r="B40" t="str">
            <v>아스타일공</v>
          </cell>
          <cell r="C40" t="str">
            <v>인</v>
          </cell>
          <cell r="D40">
            <v>58994</v>
          </cell>
          <cell r="E40">
            <v>60706</v>
          </cell>
          <cell r="F40">
            <v>71686</v>
          </cell>
        </row>
        <row r="41">
          <cell r="A41" t="str">
            <v>L036</v>
          </cell>
          <cell r="B41" t="str">
            <v>기 와 공</v>
          </cell>
          <cell r="C41" t="str">
            <v>인</v>
          </cell>
          <cell r="D41">
            <v>68363</v>
          </cell>
          <cell r="E41">
            <v>64891</v>
          </cell>
          <cell r="F41">
            <v>69476</v>
          </cell>
        </row>
        <row r="42">
          <cell r="A42" t="str">
            <v>L037</v>
          </cell>
          <cell r="B42" t="str">
            <v>슬레이트공</v>
          </cell>
          <cell r="C42" t="str">
            <v>인</v>
          </cell>
          <cell r="D42">
            <v>68363</v>
          </cell>
          <cell r="E42">
            <v>64891</v>
          </cell>
          <cell r="F42">
            <v>72727</v>
          </cell>
        </row>
        <row r="43">
          <cell r="A43" t="str">
            <v>L038</v>
          </cell>
          <cell r="B43" t="str">
            <v>화약취급공</v>
          </cell>
          <cell r="C43" t="str">
            <v>인</v>
          </cell>
          <cell r="D43">
            <v>67520</v>
          </cell>
          <cell r="E43">
            <v>60578</v>
          </cell>
          <cell r="F43">
            <v>69595</v>
          </cell>
        </row>
        <row r="44">
          <cell r="A44" t="str">
            <v>L039</v>
          </cell>
          <cell r="B44" t="str">
            <v>착 암 공</v>
          </cell>
          <cell r="C44" t="str">
            <v>인</v>
          </cell>
          <cell r="D44">
            <v>50107</v>
          </cell>
          <cell r="E44">
            <v>54279</v>
          </cell>
          <cell r="F44">
            <v>57292</v>
          </cell>
        </row>
        <row r="45">
          <cell r="A45" t="str">
            <v>L040</v>
          </cell>
          <cell r="B45" t="str">
            <v>보 안 공</v>
          </cell>
          <cell r="C45" t="str">
            <v>인</v>
          </cell>
          <cell r="D45">
            <v>41224</v>
          </cell>
          <cell r="E45">
            <v>44036</v>
          </cell>
          <cell r="F45">
            <v>41290</v>
          </cell>
        </row>
        <row r="46">
          <cell r="A46" t="str">
            <v>L041</v>
          </cell>
          <cell r="B46" t="str">
            <v>포 장 공</v>
          </cell>
          <cell r="C46" t="str">
            <v>인</v>
          </cell>
          <cell r="D46">
            <v>59695</v>
          </cell>
          <cell r="E46">
            <v>56237</v>
          </cell>
          <cell r="F46">
            <v>65494</v>
          </cell>
        </row>
        <row r="47">
          <cell r="A47" t="str">
            <v>L042</v>
          </cell>
          <cell r="B47" t="str">
            <v>포 설 공</v>
          </cell>
          <cell r="C47" t="str">
            <v>인</v>
          </cell>
          <cell r="D47">
            <v>53731</v>
          </cell>
          <cell r="E47">
            <v>54013</v>
          </cell>
          <cell r="F47">
            <v>65082</v>
          </cell>
        </row>
        <row r="48">
          <cell r="A48" t="str">
            <v>L043</v>
          </cell>
          <cell r="B48" t="str">
            <v>궤 도 공</v>
          </cell>
          <cell r="C48" t="str">
            <v>인</v>
          </cell>
          <cell r="D48">
            <v>53629</v>
          </cell>
          <cell r="E48">
            <v>62818</v>
          </cell>
          <cell r="F48">
            <v>60000</v>
          </cell>
        </row>
        <row r="49">
          <cell r="A49" t="str">
            <v>L044</v>
          </cell>
          <cell r="B49" t="str">
            <v>용 접 공(철 도)</v>
          </cell>
          <cell r="C49" t="str">
            <v>인</v>
          </cell>
          <cell r="D49">
            <v>58661</v>
          </cell>
          <cell r="E49">
            <v>55736</v>
          </cell>
          <cell r="F49">
            <v>67201</v>
          </cell>
        </row>
        <row r="50">
          <cell r="A50" t="str">
            <v>L045</v>
          </cell>
          <cell r="B50" t="str">
            <v>잠 수 부</v>
          </cell>
          <cell r="C50" t="str">
            <v>인</v>
          </cell>
          <cell r="D50">
            <v>87712</v>
          </cell>
          <cell r="E50">
            <v>73901</v>
          </cell>
          <cell r="F50">
            <v>81832</v>
          </cell>
        </row>
        <row r="51">
          <cell r="A51" t="str">
            <v>L046</v>
          </cell>
          <cell r="B51" t="str">
            <v>잠 함 공</v>
          </cell>
          <cell r="C51" t="str">
            <v>인</v>
          </cell>
          <cell r="D51">
            <v>0</v>
          </cell>
          <cell r="E51">
            <v>0</v>
          </cell>
          <cell r="F51">
            <v>0</v>
          </cell>
        </row>
        <row r="52">
          <cell r="A52" t="str">
            <v>L047</v>
          </cell>
          <cell r="B52" t="str">
            <v>보 링 공</v>
          </cell>
          <cell r="C52" t="str">
            <v>인</v>
          </cell>
          <cell r="D52">
            <v>50288</v>
          </cell>
          <cell r="E52">
            <v>53721</v>
          </cell>
          <cell r="F52">
            <v>58626</v>
          </cell>
        </row>
        <row r="53">
          <cell r="A53" t="str">
            <v>L049</v>
          </cell>
          <cell r="B53" t="str">
            <v>영림기사</v>
          </cell>
          <cell r="C53" t="str">
            <v>인</v>
          </cell>
          <cell r="D53">
            <v>0</v>
          </cell>
          <cell r="E53">
            <v>0</v>
          </cell>
          <cell r="F53">
            <v>72675</v>
          </cell>
        </row>
        <row r="54">
          <cell r="A54" t="str">
            <v>L050</v>
          </cell>
          <cell r="B54" t="str">
            <v>조 경 공</v>
          </cell>
          <cell r="C54" t="str">
            <v>인</v>
          </cell>
          <cell r="D54">
            <v>50250</v>
          </cell>
          <cell r="E54">
            <v>50321</v>
          </cell>
          <cell r="F54">
            <v>60207</v>
          </cell>
        </row>
        <row r="55">
          <cell r="A55" t="str">
            <v>L051</v>
          </cell>
          <cell r="B55" t="str">
            <v>벌 목 부</v>
          </cell>
          <cell r="C55" t="str">
            <v>인</v>
          </cell>
          <cell r="D55">
            <v>57718</v>
          </cell>
          <cell r="E55">
            <v>64902</v>
          </cell>
          <cell r="F55">
            <v>66433</v>
          </cell>
        </row>
        <row r="56">
          <cell r="A56" t="str">
            <v>L052</v>
          </cell>
          <cell r="B56" t="str">
            <v>조림인부</v>
          </cell>
          <cell r="C56" t="str">
            <v>인</v>
          </cell>
          <cell r="D56">
            <v>43854</v>
          </cell>
          <cell r="E56">
            <v>32014</v>
          </cell>
          <cell r="F56">
            <v>53688</v>
          </cell>
        </row>
        <row r="57">
          <cell r="A57" t="str">
            <v>L053</v>
          </cell>
          <cell r="B57" t="str">
            <v>플랜트 기계설치공</v>
          </cell>
          <cell r="C57" t="str">
            <v>인</v>
          </cell>
          <cell r="D57">
            <v>59903</v>
          </cell>
          <cell r="E57">
            <v>61521</v>
          </cell>
          <cell r="F57">
            <v>80805</v>
          </cell>
        </row>
        <row r="58">
          <cell r="A58" t="str">
            <v>L054</v>
          </cell>
          <cell r="B58" t="str">
            <v>플랜트 용접공</v>
          </cell>
          <cell r="C58" t="str">
            <v>인</v>
          </cell>
          <cell r="D58">
            <v>63349</v>
          </cell>
          <cell r="E58">
            <v>69101</v>
          </cell>
          <cell r="F58">
            <v>95379</v>
          </cell>
        </row>
        <row r="59">
          <cell r="A59" t="str">
            <v>L055</v>
          </cell>
          <cell r="B59" t="str">
            <v>플랜트 배관공</v>
          </cell>
          <cell r="C59" t="str">
            <v>인</v>
          </cell>
          <cell r="D59">
            <v>66377</v>
          </cell>
          <cell r="E59">
            <v>76135</v>
          </cell>
          <cell r="F59">
            <v>97219</v>
          </cell>
        </row>
        <row r="60">
          <cell r="A60" t="str">
            <v>L056</v>
          </cell>
          <cell r="B60" t="str">
            <v>플랜트 제관공</v>
          </cell>
          <cell r="C60" t="str">
            <v>인</v>
          </cell>
          <cell r="D60">
            <v>54813</v>
          </cell>
          <cell r="E60">
            <v>60834</v>
          </cell>
          <cell r="F60">
            <v>81966</v>
          </cell>
        </row>
        <row r="61">
          <cell r="A61" t="str">
            <v>L057</v>
          </cell>
          <cell r="B61" t="str">
            <v>시공측량사</v>
          </cell>
          <cell r="C61" t="str">
            <v>인</v>
          </cell>
          <cell r="D61">
            <v>44848</v>
          </cell>
          <cell r="E61">
            <v>47571</v>
          </cell>
          <cell r="F61">
            <v>58506</v>
          </cell>
        </row>
        <row r="62">
          <cell r="A62" t="str">
            <v>L058</v>
          </cell>
          <cell r="B62" t="str">
            <v>시공측량사조수</v>
          </cell>
          <cell r="C62" t="str">
            <v>인</v>
          </cell>
          <cell r="D62">
            <v>33985</v>
          </cell>
          <cell r="E62">
            <v>32619</v>
          </cell>
          <cell r="F62">
            <v>38777</v>
          </cell>
        </row>
        <row r="63">
          <cell r="A63" t="str">
            <v>L059</v>
          </cell>
          <cell r="B63" t="str">
            <v>측    부</v>
          </cell>
          <cell r="C63" t="str">
            <v>인</v>
          </cell>
          <cell r="D63">
            <v>26699</v>
          </cell>
          <cell r="E63">
            <v>32690</v>
          </cell>
          <cell r="F63">
            <v>32725</v>
          </cell>
        </row>
        <row r="64">
          <cell r="A64" t="str">
            <v>L060</v>
          </cell>
          <cell r="B64" t="str">
            <v>검 조 부</v>
          </cell>
          <cell r="C64" t="str">
            <v>인</v>
          </cell>
          <cell r="D64">
            <v>33755</v>
          </cell>
          <cell r="E64">
            <v>34098</v>
          </cell>
          <cell r="F64">
            <v>32800</v>
          </cell>
        </row>
        <row r="65">
          <cell r="A65" t="str">
            <v>L061</v>
          </cell>
          <cell r="B65" t="str">
            <v>송전전공</v>
          </cell>
          <cell r="C65" t="str">
            <v>인</v>
          </cell>
          <cell r="D65">
            <v>197482</v>
          </cell>
          <cell r="E65">
            <v>188956</v>
          </cell>
          <cell r="F65">
            <v>234733</v>
          </cell>
        </row>
        <row r="66">
          <cell r="A66" t="str">
            <v>L062</v>
          </cell>
          <cell r="B66" t="str">
            <v>배전전공</v>
          </cell>
          <cell r="C66" t="str">
            <v>인</v>
          </cell>
          <cell r="D66">
            <v>176615</v>
          </cell>
          <cell r="E66">
            <v>164094</v>
          </cell>
          <cell r="F66">
            <v>192602</v>
          </cell>
        </row>
        <row r="67">
          <cell r="A67" t="str">
            <v>L063</v>
          </cell>
          <cell r="B67" t="str">
            <v>플랜트 전공</v>
          </cell>
          <cell r="C67" t="str">
            <v>인</v>
          </cell>
          <cell r="D67">
            <v>52369</v>
          </cell>
          <cell r="E67">
            <v>54503</v>
          </cell>
          <cell r="F67">
            <v>64285</v>
          </cell>
        </row>
        <row r="68">
          <cell r="A68" t="str">
            <v>L064</v>
          </cell>
          <cell r="B68" t="str">
            <v>내선전공</v>
          </cell>
          <cell r="C68" t="str">
            <v>인</v>
          </cell>
          <cell r="D68">
            <v>47911</v>
          </cell>
          <cell r="E68">
            <v>51021</v>
          </cell>
          <cell r="F68">
            <v>57286</v>
          </cell>
        </row>
        <row r="69">
          <cell r="A69" t="str">
            <v>L065</v>
          </cell>
          <cell r="B69" t="str">
            <v>특별고압케이블전공</v>
          </cell>
          <cell r="C69" t="str">
            <v>인</v>
          </cell>
          <cell r="D69">
            <v>97565</v>
          </cell>
          <cell r="E69">
            <v>102881</v>
          </cell>
          <cell r="F69">
            <v>98463</v>
          </cell>
        </row>
        <row r="70">
          <cell r="A70" t="str">
            <v>L066</v>
          </cell>
          <cell r="B70" t="str">
            <v>고압케이블전공</v>
          </cell>
          <cell r="C70" t="str">
            <v>인</v>
          </cell>
          <cell r="D70">
            <v>66547</v>
          </cell>
          <cell r="E70">
            <v>74151</v>
          </cell>
          <cell r="F70">
            <v>74584</v>
          </cell>
        </row>
        <row r="71">
          <cell r="A71" t="str">
            <v>L067</v>
          </cell>
          <cell r="B71" t="str">
            <v>저압케이블전공</v>
          </cell>
          <cell r="C71" t="str">
            <v>인</v>
          </cell>
          <cell r="D71">
            <v>59146</v>
          </cell>
          <cell r="E71">
            <v>55486</v>
          </cell>
          <cell r="F71">
            <v>61877</v>
          </cell>
        </row>
        <row r="72">
          <cell r="A72" t="str">
            <v>L068</v>
          </cell>
          <cell r="B72" t="str">
            <v>철도신호공</v>
          </cell>
          <cell r="C72" t="str">
            <v>인</v>
          </cell>
          <cell r="D72">
            <v>79766</v>
          </cell>
          <cell r="E72">
            <v>73483</v>
          </cell>
          <cell r="F72">
            <v>88167</v>
          </cell>
        </row>
        <row r="73">
          <cell r="A73" t="str">
            <v>L069</v>
          </cell>
          <cell r="B73" t="str">
            <v>계 장 공</v>
          </cell>
          <cell r="C73" t="str">
            <v>인</v>
          </cell>
          <cell r="D73">
            <v>50009</v>
          </cell>
          <cell r="E73">
            <v>57587</v>
          </cell>
          <cell r="F73">
            <v>60822</v>
          </cell>
        </row>
        <row r="74">
          <cell r="A74" t="str">
            <v>L070</v>
          </cell>
          <cell r="B74" t="str">
            <v>전기공사기사 1급</v>
          </cell>
          <cell r="C74" t="str">
            <v>인</v>
          </cell>
          <cell r="D74">
            <v>0</v>
          </cell>
          <cell r="E74">
            <v>0</v>
          </cell>
          <cell r="F74">
            <v>64241</v>
          </cell>
        </row>
        <row r="75">
          <cell r="A75" t="str">
            <v>L071</v>
          </cell>
          <cell r="B75" t="str">
            <v>전기공사기사 2급</v>
          </cell>
          <cell r="C75" t="str">
            <v>인</v>
          </cell>
          <cell r="D75">
            <v>0</v>
          </cell>
          <cell r="E75">
            <v>0</v>
          </cell>
          <cell r="F75">
            <v>55069</v>
          </cell>
        </row>
        <row r="76">
          <cell r="A76" t="str">
            <v>L072</v>
          </cell>
          <cell r="B76" t="str">
            <v>통신외선공</v>
          </cell>
          <cell r="C76" t="str">
            <v>인</v>
          </cell>
          <cell r="D76">
            <v>73980</v>
          </cell>
          <cell r="E76">
            <v>77946</v>
          </cell>
          <cell r="F76">
            <v>89013</v>
          </cell>
        </row>
        <row r="77">
          <cell r="A77" t="str">
            <v>L073</v>
          </cell>
          <cell r="B77" t="str">
            <v>통신설비공</v>
          </cell>
          <cell r="C77" t="str">
            <v>인</v>
          </cell>
          <cell r="D77">
            <v>64758</v>
          </cell>
          <cell r="E77">
            <v>66296</v>
          </cell>
          <cell r="F77">
            <v>76852</v>
          </cell>
        </row>
        <row r="78">
          <cell r="A78" t="str">
            <v>L074</v>
          </cell>
          <cell r="B78" t="str">
            <v>통신내선공</v>
          </cell>
          <cell r="C78" t="str">
            <v>인</v>
          </cell>
          <cell r="D78">
            <v>60168</v>
          </cell>
          <cell r="E78">
            <v>63738</v>
          </cell>
          <cell r="F78">
            <v>72591</v>
          </cell>
        </row>
        <row r="79">
          <cell r="A79" t="str">
            <v>L075</v>
          </cell>
          <cell r="B79" t="str">
            <v>통신케이블공</v>
          </cell>
          <cell r="C79" t="str">
            <v>인</v>
          </cell>
          <cell r="D79">
            <v>75788</v>
          </cell>
          <cell r="E79">
            <v>80042</v>
          </cell>
          <cell r="F79">
            <v>90455</v>
          </cell>
        </row>
        <row r="80">
          <cell r="A80" t="str">
            <v>L076</v>
          </cell>
          <cell r="B80" t="str">
            <v>무선안테나공</v>
          </cell>
          <cell r="C80" t="str">
            <v>인</v>
          </cell>
          <cell r="D80">
            <v>91475</v>
          </cell>
          <cell r="E80">
            <v>97216</v>
          </cell>
          <cell r="F80">
            <v>110956</v>
          </cell>
        </row>
        <row r="81">
          <cell r="A81" t="str">
            <v>L077</v>
          </cell>
          <cell r="B81" t="str">
            <v>통신기사 1급</v>
          </cell>
          <cell r="C81" t="str">
            <v>인</v>
          </cell>
          <cell r="D81">
            <v>84229</v>
          </cell>
          <cell r="E81">
            <v>87004</v>
          </cell>
          <cell r="F81">
            <v>92723</v>
          </cell>
        </row>
        <row r="82">
          <cell r="A82" t="str">
            <v>L078</v>
          </cell>
          <cell r="B82" t="str">
            <v>통신기사 2급</v>
          </cell>
          <cell r="C82" t="str">
            <v>인</v>
          </cell>
          <cell r="D82">
            <v>79642</v>
          </cell>
          <cell r="E82">
            <v>78519</v>
          </cell>
          <cell r="F82">
            <v>82395</v>
          </cell>
        </row>
        <row r="83">
          <cell r="A83" t="str">
            <v>L079</v>
          </cell>
          <cell r="B83" t="str">
            <v>통신기능사</v>
          </cell>
          <cell r="C83" t="str">
            <v>인</v>
          </cell>
          <cell r="D83">
            <v>67759</v>
          </cell>
          <cell r="E83">
            <v>68332</v>
          </cell>
          <cell r="F83">
            <v>72194</v>
          </cell>
        </row>
        <row r="84">
          <cell r="A84" t="str">
            <v>L080</v>
          </cell>
          <cell r="B84" t="str">
            <v>수작업반장</v>
          </cell>
          <cell r="C84" t="str">
            <v>인</v>
          </cell>
          <cell r="D84">
            <v>57364</v>
          </cell>
          <cell r="E84">
            <v>54191</v>
          </cell>
          <cell r="F84">
            <v>74369</v>
          </cell>
        </row>
        <row r="85">
          <cell r="A85" t="str">
            <v>L081</v>
          </cell>
          <cell r="B85" t="str">
            <v>작업반장</v>
          </cell>
          <cell r="C85" t="str">
            <v>인</v>
          </cell>
          <cell r="D85">
            <v>57364</v>
          </cell>
          <cell r="E85">
            <v>54191</v>
          </cell>
          <cell r="F85">
            <v>60326</v>
          </cell>
        </row>
        <row r="86">
          <cell r="A86" t="str">
            <v>L082</v>
          </cell>
          <cell r="B86" t="str">
            <v>목    도</v>
          </cell>
          <cell r="C86" t="str">
            <v>인</v>
          </cell>
          <cell r="D86">
            <v>64408</v>
          </cell>
          <cell r="E86">
            <v>63010</v>
          </cell>
          <cell r="F86">
            <v>64758</v>
          </cell>
        </row>
        <row r="87">
          <cell r="A87" t="str">
            <v>L083</v>
          </cell>
          <cell r="B87" t="str">
            <v>조 력 공</v>
          </cell>
          <cell r="C87" t="str">
            <v>인</v>
          </cell>
          <cell r="D87">
            <v>39371</v>
          </cell>
          <cell r="E87">
            <v>40427</v>
          </cell>
          <cell r="F87">
            <v>48912</v>
          </cell>
        </row>
        <row r="88">
          <cell r="A88" t="str">
            <v>L084</v>
          </cell>
          <cell r="B88" t="str">
            <v>특별인부</v>
          </cell>
          <cell r="C88" t="str">
            <v>인</v>
          </cell>
          <cell r="D88">
            <v>48674</v>
          </cell>
          <cell r="E88">
            <v>49659</v>
          </cell>
          <cell r="F88">
            <v>57379</v>
          </cell>
        </row>
        <row r="89">
          <cell r="A89" t="str">
            <v>L085</v>
          </cell>
          <cell r="B89" t="str">
            <v>보통인부</v>
          </cell>
          <cell r="C89" t="str">
            <v>인</v>
          </cell>
          <cell r="D89">
            <v>33755</v>
          </cell>
          <cell r="E89">
            <v>34098</v>
          </cell>
          <cell r="F89">
            <v>37736</v>
          </cell>
        </row>
        <row r="90">
          <cell r="A90" t="str">
            <v>L086</v>
          </cell>
          <cell r="B90" t="str">
            <v>중기운전기사</v>
          </cell>
          <cell r="C90" t="str">
            <v>인</v>
          </cell>
          <cell r="D90">
            <v>53715</v>
          </cell>
          <cell r="E90">
            <v>52855</v>
          </cell>
          <cell r="F90">
            <v>56951</v>
          </cell>
        </row>
        <row r="91">
          <cell r="A91" t="str">
            <v>L087</v>
          </cell>
          <cell r="B91" t="str">
            <v>운전사(운반차)</v>
          </cell>
          <cell r="C91" t="str">
            <v>인</v>
          </cell>
          <cell r="D91">
            <v>49633</v>
          </cell>
          <cell r="E91">
            <v>53159</v>
          </cell>
          <cell r="F91">
            <v>51077</v>
          </cell>
        </row>
        <row r="92">
          <cell r="A92" t="str">
            <v>L088</v>
          </cell>
          <cell r="B92" t="str">
            <v>운전사(기  계)</v>
          </cell>
          <cell r="C92" t="str">
            <v>인</v>
          </cell>
          <cell r="D92">
            <v>45575</v>
          </cell>
          <cell r="E92">
            <v>45276</v>
          </cell>
          <cell r="F92">
            <v>54325</v>
          </cell>
        </row>
        <row r="93">
          <cell r="A93" t="str">
            <v>L089</v>
          </cell>
          <cell r="B93" t="str">
            <v>중기운전조수</v>
          </cell>
          <cell r="C93" t="str">
            <v>인</v>
          </cell>
          <cell r="D93">
            <v>40706</v>
          </cell>
          <cell r="E93">
            <v>39194</v>
          </cell>
          <cell r="F93">
            <v>42762</v>
          </cell>
        </row>
        <row r="94">
          <cell r="A94" t="str">
            <v>L090</v>
          </cell>
          <cell r="B94" t="str">
            <v>고급선원</v>
          </cell>
          <cell r="C94" t="str">
            <v>인</v>
          </cell>
          <cell r="D94">
            <v>67380</v>
          </cell>
          <cell r="E94">
            <v>63746</v>
          </cell>
          <cell r="F94">
            <v>63950</v>
          </cell>
        </row>
        <row r="95">
          <cell r="A95" t="str">
            <v>L091</v>
          </cell>
          <cell r="B95" t="str">
            <v>보통선원</v>
          </cell>
          <cell r="C95" t="str">
            <v>인</v>
          </cell>
          <cell r="D95">
            <v>52274</v>
          </cell>
          <cell r="E95">
            <v>54986</v>
          </cell>
          <cell r="F95">
            <v>49346</v>
          </cell>
        </row>
        <row r="96">
          <cell r="A96" t="str">
            <v>L092</v>
          </cell>
          <cell r="B96" t="str">
            <v>선    부</v>
          </cell>
          <cell r="C96" t="str">
            <v>인</v>
          </cell>
          <cell r="D96">
            <v>41303</v>
          </cell>
          <cell r="E96">
            <v>45267</v>
          </cell>
          <cell r="F96">
            <v>40088</v>
          </cell>
        </row>
        <row r="97">
          <cell r="A97" t="str">
            <v>L093</v>
          </cell>
          <cell r="B97" t="str">
            <v>준설선선장</v>
          </cell>
          <cell r="C97" t="str">
            <v>인</v>
          </cell>
          <cell r="D97">
            <v>77084</v>
          </cell>
          <cell r="E97">
            <v>77929</v>
          </cell>
          <cell r="F97">
            <v>79532</v>
          </cell>
        </row>
        <row r="98">
          <cell r="A98" t="str">
            <v>L094</v>
          </cell>
          <cell r="B98" t="str">
            <v>준설선기관장</v>
          </cell>
          <cell r="C98" t="str">
            <v>인</v>
          </cell>
          <cell r="D98">
            <v>65732</v>
          </cell>
          <cell r="E98">
            <v>66667</v>
          </cell>
          <cell r="F98">
            <v>70637</v>
          </cell>
        </row>
        <row r="99">
          <cell r="A99" t="str">
            <v>L095</v>
          </cell>
          <cell r="B99" t="str">
            <v>준설선기관사</v>
          </cell>
          <cell r="C99" t="str">
            <v>인</v>
          </cell>
          <cell r="D99">
            <v>62000</v>
          </cell>
          <cell r="E99">
            <v>63333</v>
          </cell>
          <cell r="F99">
            <v>56955</v>
          </cell>
        </row>
        <row r="100">
          <cell r="A100" t="str">
            <v>L096</v>
          </cell>
          <cell r="B100" t="str">
            <v>준설선운전사</v>
          </cell>
          <cell r="C100" t="str">
            <v>인</v>
          </cell>
          <cell r="D100">
            <v>64200</v>
          </cell>
          <cell r="E100">
            <v>58033</v>
          </cell>
          <cell r="F100">
            <v>66688</v>
          </cell>
        </row>
        <row r="101">
          <cell r="A101" t="str">
            <v>L097</v>
          </cell>
          <cell r="B101" t="str">
            <v>준설선전기사</v>
          </cell>
          <cell r="C101" t="str">
            <v>인</v>
          </cell>
          <cell r="D101">
            <v>66400</v>
          </cell>
          <cell r="E101">
            <v>66000</v>
          </cell>
          <cell r="F101">
            <v>63631</v>
          </cell>
        </row>
        <row r="102">
          <cell r="A102" t="str">
            <v>L098</v>
          </cell>
          <cell r="B102" t="str">
            <v>기계설치공</v>
          </cell>
          <cell r="C102" t="str">
            <v>인</v>
          </cell>
          <cell r="D102">
            <v>56925</v>
          </cell>
          <cell r="E102">
            <v>51838</v>
          </cell>
          <cell r="F102">
            <v>67415</v>
          </cell>
        </row>
        <row r="103">
          <cell r="A103" t="str">
            <v>L099</v>
          </cell>
          <cell r="B103" t="str">
            <v>기 계 공</v>
          </cell>
          <cell r="C103" t="str">
            <v>인</v>
          </cell>
          <cell r="D103">
            <v>49611</v>
          </cell>
          <cell r="E103">
            <v>49600</v>
          </cell>
          <cell r="F103">
            <v>58906</v>
          </cell>
        </row>
        <row r="104">
          <cell r="A104" t="str">
            <v>L100</v>
          </cell>
          <cell r="B104" t="str">
            <v>선 반 공</v>
          </cell>
          <cell r="C104" t="str">
            <v>인</v>
          </cell>
          <cell r="D104">
            <v>0</v>
          </cell>
          <cell r="E104">
            <v>0</v>
          </cell>
          <cell r="F104">
            <v>78752</v>
          </cell>
        </row>
        <row r="105">
          <cell r="A105" t="str">
            <v>L101</v>
          </cell>
          <cell r="B105" t="str">
            <v>정 비 공</v>
          </cell>
          <cell r="C105" t="str">
            <v>인</v>
          </cell>
          <cell r="D105">
            <v>0</v>
          </cell>
          <cell r="E105">
            <v>0</v>
          </cell>
          <cell r="F105">
            <v>52502</v>
          </cell>
        </row>
        <row r="106">
          <cell r="A106" t="str">
            <v>L102</v>
          </cell>
          <cell r="B106" t="str">
            <v>벨트콘베어작업공</v>
          </cell>
          <cell r="C106" t="str">
            <v>인</v>
          </cell>
          <cell r="D106">
            <v>0</v>
          </cell>
          <cell r="E106">
            <v>0</v>
          </cell>
          <cell r="F106">
            <v>0</v>
          </cell>
        </row>
        <row r="107">
          <cell r="A107" t="str">
            <v>L103</v>
          </cell>
          <cell r="B107" t="str">
            <v>현 도 사</v>
          </cell>
          <cell r="C107" t="str">
            <v>인</v>
          </cell>
          <cell r="D107">
            <v>66579</v>
          </cell>
          <cell r="E107">
            <v>0</v>
          </cell>
          <cell r="F107">
            <v>0</v>
          </cell>
        </row>
        <row r="108">
          <cell r="A108" t="str">
            <v>L104</v>
          </cell>
          <cell r="B108" t="str">
            <v>제 도 사</v>
          </cell>
          <cell r="C108" t="str">
            <v>인</v>
          </cell>
          <cell r="D108">
            <v>42366</v>
          </cell>
          <cell r="E108">
            <v>52957</v>
          </cell>
          <cell r="F108">
            <v>46978</v>
          </cell>
        </row>
        <row r="109">
          <cell r="A109" t="str">
            <v>L105</v>
          </cell>
          <cell r="B109" t="str">
            <v>시험사 1급</v>
          </cell>
          <cell r="C109" t="str">
            <v>인</v>
          </cell>
          <cell r="D109">
            <v>48017</v>
          </cell>
          <cell r="E109">
            <v>51959</v>
          </cell>
          <cell r="F109">
            <v>47867</v>
          </cell>
        </row>
        <row r="110">
          <cell r="A110" t="str">
            <v>L106</v>
          </cell>
          <cell r="B110" t="str">
            <v>시험사 2급</v>
          </cell>
          <cell r="C110" t="str">
            <v>인</v>
          </cell>
          <cell r="D110">
            <v>36857</v>
          </cell>
          <cell r="E110">
            <v>39935</v>
          </cell>
          <cell r="F110">
            <v>42272</v>
          </cell>
        </row>
        <row r="111">
          <cell r="A111" t="str">
            <v>L107</v>
          </cell>
          <cell r="B111" t="str">
            <v>시험사 3급</v>
          </cell>
          <cell r="C111" t="str">
            <v>인</v>
          </cell>
          <cell r="D111">
            <v>0</v>
          </cell>
          <cell r="E111">
            <v>0</v>
          </cell>
          <cell r="F111">
            <v>36667</v>
          </cell>
        </row>
        <row r="112">
          <cell r="A112" t="str">
            <v>L108</v>
          </cell>
          <cell r="B112" t="str">
            <v>시험사 4급</v>
          </cell>
          <cell r="C112" t="str">
            <v>인</v>
          </cell>
          <cell r="D112">
            <v>0</v>
          </cell>
          <cell r="E112">
            <v>0</v>
          </cell>
          <cell r="F112">
            <v>30223</v>
          </cell>
        </row>
        <row r="113">
          <cell r="A113" t="str">
            <v>L109</v>
          </cell>
          <cell r="B113" t="str">
            <v>시험보조수</v>
          </cell>
          <cell r="C113" t="str">
            <v>인</v>
          </cell>
          <cell r="D113">
            <v>29231</v>
          </cell>
          <cell r="E113">
            <v>31260</v>
          </cell>
          <cell r="F113">
            <v>31003</v>
          </cell>
        </row>
        <row r="114">
          <cell r="A114" t="str">
            <v>L110</v>
          </cell>
          <cell r="B114" t="str">
            <v>안전관리기사 1급</v>
          </cell>
          <cell r="C114" t="str">
            <v>인</v>
          </cell>
          <cell r="D114">
            <v>0</v>
          </cell>
          <cell r="E114">
            <v>0</v>
          </cell>
          <cell r="F114">
            <v>43959</v>
          </cell>
        </row>
        <row r="115">
          <cell r="A115" t="str">
            <v>L111</v>
          </cell>
          <cell r="B115" t="str">
            <v>안전관리기사 2급</v>
          </cell>
          <cell r="C115" t="str">
            <v>인</v>
          </cell>
          <cell r="D115">
            <v>0</v>
          </cell>
          <cell r="E115">
            <v>0</v>
          </cell>
          <cell r="F115">
            <v>38509</v>
          </cell>
        </row>
        <row r="116">
          <cell r="A116" t="str">
            <v>L112</v>
          </cell>
          <cell r="B116" t="str">
            <v>유 리 공</v>
          </cell>
          <cell r="C116" t="str">
            <v>인</v>
          </cell>
          <cell r="D116">
            <v>57574</v>
          </cell>
          <cell r="E116">
            <v>61877</v>
          </cell>
          <cell r="F116">
            <v>63783</v>
          </cell>
        </row>
        <row r="117">
          <cell r="A117" t="str">
            <v>L113</v>
          </cell>
          <cell r="B117" t="str">
            <v>함 석 공</v>
          </cell>
          <cell r="C117" t="str">
            <v>인</v>
          </cell>
          <cell r="D117">
            <v>56248</v>
          </cell>
          <cell r="E117">
            <v>56465</v>
          </cell>
          <cell r="F117">
            <v>68943</v>
          </cell>
        </row>
        <row r="118">
          <cell r="A118" t="str">
            <v>L114</v>
          </cell>
          <cell r="B118" t="str">
            <v>용 접 공(일 반)</v>
          </cell>
          <cell r="C118" t="str">
            <v>인</v>
          </cell>
          <cell r="D118">
            <v>60784</v>
          </cell>
          <cell r="E118">
            <v>61021</v>
          </cell>
          <cell r="F118">
            <v>74016</v>
          </cell>
        </row>
        <row r="119">
          <cell r="A119" t="str">
            <v>L115</v>
          </cell>
          <cell r="B119" t="str">
            <v>리 벳 공</v>
          </cell>
          <cell r="C119" t="str">
            <v>인</v>
          </cell>
          <cell r="D119">
            <v>60500</v>
          </cell>
          <cell r="E119">
            <v>64796</v>
          </cell>
          <cell r="F119">
            <v>71579</v>
          </cell>
        </row>
        <row r="120">
          <cell r="A120" t="str">
            <v>L116</v>
          </cell>
          <cell r="B120" t="str">
            <v>루 핑 공</v>
          </cell>
          <cell r="C120" t="str">
            <v>인</v>
          </cell>
          <cell r="D120">
            <v>50866</v>
          </cell>
          <cell r="E120">
            <v>51640</v>
          </cell>
          <cell r="F120">
            <v>57701</v>
          </cell>
        </row>
        <row r="121">
          <cell r="A121" t="str">
            <v>L117</v>
          </cell>
          <cell r="B121" t="str">
            <v>닥 트 공</v>
          </cell>
          <cell r="C121" t="str">
            <v>인</v>
          </cell>
          <cell r="D121">
            <v>48478</v>
          </cell>
          <cell r="E121">
            <v>52215</v>
          </cell>
          <cell r="F121">
            <v>58041</v>
          </cell>
        </row>
        <row r="122">
          <cell r="A122" t="str">
            <v>L118</v>
          </cell>
          <cell r="B122" t="str">
            <v>대 장 공</v>
          </cell>
          <cell r="C122" t="str">
            <v>인</v>
          </cell>
          <cell r="D122">
            <v>0</v>
          </cell>
          <cell r="E122">
            <v>0</v>
          </cell>
          <cell r="F122">
            <v>0</v>
          </cell>
        </row>
        <row r="123">
          <cell r="A123" t="str">
            <v>L119</v>
          </cell>
          <cell r="B123" t="str">
            <v>할 석 공</v>
          </cell>
          <cell r="C123" t="str">
            <v>인</v>
          </cell>
          <cell r="D123">
            <v>63951</v>
          </cell>
          <cell r="E123">
            <v>63908</v>
          </cell>
          <cell r="F123">
            <v>77728</v>
          </cell>
        </row>
        <row r="124">
          <cell r="A124" t="str">
            <v>L120</v>
          </cell>
          <cell r="B124" t="str">
            <v>제철축로공</v>
          </cell>
          <cell r="C124" t="str">
            <v>인</v>
          </cell>
          <cell r="D124">
            <v>92419</v>
          </cell>
          <cell r="E124">
            <v>93072</v>
          </cell>
          <cell r="F124">
            <v>93345</v>
          </cell>
        </row>
        <row r="125">
          <cell r="A125" t="str">
            <v>L121</v>
          </cell>
          <cell r="B125" t="str">
            <v>양 생 공</v>
          </cell>
          <cell r="C125" t="str">
            <v>인</v>
          </cell>
          <cell r="D125">
            <v>33755</v>
          </cell>
          <cell r="E125">
            <v>34098</v>
          </cell>
          <cell r="F125">
            <v>42244</v>
          </cell>
        </row>
        <row r="126">
          <cell r="A126" t="str">
            <v>L122</v>
          </cell>
          <cell r="B126" t="str">
            <v>계 령 공</v>
          </cell>
          <cell r="C126" t="str">
            <v>인</v>
          </cell>
          <cell r="D126">
            <v>52915</v>
          </cell>
          <cell r="E126">
            <v>55640</v>
          </cell>
          <cell r="F126">
            <v>0</v>
          </cell>
        </row>
        <row r="127">
          <cell r="A127" t="str">
            <v>L123</v>
          </cell>
          <cell r="B127" t="str">
            <v>사 공(배포함)</v>
          </cell>
          <cell r="C127" t="str">
            <v>인</v>
          </cell>
          <cell r="D127">
            <v>0</v>
          </cell>
          <cell r="E127">
            <v>0</v>
          </cell>
          <cell r="F127">
            <v>0</v>
          </cell>
        </row>
        <row r="128">
          <cell r="A128" t="str">
            <v>L124</v>
          </cell>
          <cell r="B128" t="str">
            <v>마 부(우마차포함)</v>
          </cell>
          <cell r="C128" t="str">
            <v>인</v>
          </cell>
          <cell r="D128">
            <v>0</v>
          </cell>
          <cell r="E128">
            <v>0</v>
          </cell>
          <cell r="F128">
            <v>0</v>
          </cell>
        </row>
        <row r="129">
          <cell r="A129" t="str">
            <v>L125</v>
          </cell>
          <cell r="B129" t="str">
            <v>제 재 공</v>
          </cell>
          <cell r="C129" t="str">
            <v>인</v>
          </cell>
          <cell r="D129">
            <v>0</v>
          </cell>
          <cell r="E129">
            <v>0</v>
          </cell>
          <cell r="F129">
            <v>0</v>
          </cell>
        </row>
        <row r="130">
          <cell r="A130" t="str">
            <v>L126</v>
          </cell>
          <cell r="B130" t="str">
            <v>철도궤도공</v>
          </cell>
          <cell r="C130" t="str">
            <v>인</v>
          </cell>
          <cell r="D130">
            <v>53629</v>
          </cell>
          <cell r="E130">
            <v>62818</v>
          </cell>
          <cell r="F130">
            <v>65636</v>
          </cell>
        </row>
        <row r="131">
          <cell r="A131" t="str">
            <v>L127</v>
          </cell>
          <cell r="B131" t="str">
            <v>지적기사 1급</v>
          </cell>
          <cell r="C131" t="str">
            <v>인</v>
          </cell>
          <cell r="D131">
            <v>91687</v>
          </cell>
          <cell r="E131">
            <v>93295</v>
          </cell>
          <cell r="F131">
            <v>93540</v>
          </cell>
        </row>
        <row r="132">
          <cell r="A132" t="str">
            <v>L128</v>
          </cell>
          <cell r="B132" t="str">
            <v>지적기사 2급</v>
          </cell>
          <cell r="C132" t="str">
            <v>인</v>
          </cell>
          <cell r="D132">
            <v>69173</v>
          </cell>
          <cell r="E132">
            <v>72840</v>
          </cell>
          <cell r="F132">
            <v>72183</v>
          </cell>
        </row>
        <row r="133">
          <cell r="A133" t="str">
            <v>L129</v>
          </cell>
          <cell r="B133" t="str">
            <v>지적기능사 1급</v>
          </cell>
          <cell r="C133" t="str">
            <v>인</v>
          </cell>
          <cell r="D133">
            <v>48878</v>
          </cell>
          <cell r="E133">
            <v>50316</v>
          </cell>
          <cell r="F133">
            <v>53062</v>
          </cell>
        </row>
        <row r="134">
          <cell r="A134" t="str">
            <v>L130</v>
          </cell>
          <cell r="B134" t="str">
            <v>지적기능사 2급</v>
          </cell>
          <cell r="C134" t="str">
            <v>인</v>
          </cell>
          <cell r="D134">
            <v>35131</v>
          </cell>
          <cell r="E134">
            <v>34731</v>
          </cell>
          <cell r="F134">
            <v>32715</v>
          </cell>
        </row>
        <row r="135">
          <cell r="A135" t="str">
            <v>L131</v>
          </cell>
          <cell r="B135" t="str">
            <v>치장벽돌공</v>
          </cell>
          <cell r="C135" t="str">
            <v>인</v>
          </cell>
          <cell r="D135">
            <v>61897</v>
          </cell>
          <cell r="E135">
            <v>64317</v>
          </cell>
          <cell r="F135">
            <v>73288</v>
          </cell>
        </row>
        <row r="136">
          <cell r="A136" t="str">
            <v>L132</v>
          </cell>
          <cell r="B136" t="str">
            <v>송전활선전공</v>
          </cell>
          <cell r="C136" t="str">
            <v>인</v>
          </cell>
          <cell r="D136">
            <v>235109</v>
          </cell>
          <cell r="E136">
            <v>250000</v>
          </cell>
          <cell r="F136">
            <v>0</v>
          </cell>
        </row>
        <row r="137">
          <cell r="A137" t="str">
            <v>L133</v>
          </cell>
          <cell r="B137" t="str">
            <v>배전활선전공</v>
          </cell>
          <cell r="C137" t="str">
            <v>인</v>
          </cell>
          <cell r="D137">
            <v>182772</v>
          </cell>
          <cell r="E137">
            <v>188915</v>
          </cell>
          <cell r="F137">
            <v>215055</v>
          </cell>
        </row>
        <row r="138">
          <cell r="A138" t="str">
            <v>L134</v>
          </cell>
          <cell r="B138" t="str">
            <v>중기조장</v>
          </cell>
          <cell r="C138" t="str">
            <v>인</v>
          </cell>
          <cell r="D138">
            <v>64260</v>
          </cell>
          <cell r="E138">
            <v>56042</v>
          </cell>
          <cell r="F138">
            <v>55484</v>
          </cell>
        </row>
        <row r="139">
          <cell r="A139" t="str">
            <v>L135</v>
          </cell>
          <cell r="B139" t="str">
            <v>모래분사공</v>
          </cell>
          <cell r="C139" t="str">
            <v>인</v>
          </cell>
          <cell r="D139">
            <v>52915</v>
          </cell>
          <cell r="E139">
            <v>55640</v>
          </cell>
          <cell r="F139">
            <v>49962</v>
          </cell>
        </row>
        <row r="140">
          <cell r="A140" t="str">
            <v>L137</v>
          </cell>
          <cell r="B140" t="str">
            <v>플랜트 특수용접공</v>
          </cell>
          <cell r="C140" t="str">
            <v>인</v>
          </cell>
          <cell r="D140">
            <v>100475</v>
          </cell>
          <cell r="E140">
            <v>93828</v>
          </cell>
          <cell r="F140">
            <v>141421</v>
          </cell>
        </row>
        <row r="141">
          <cell r="A141" t="str">
            <v>L200</v>
          </cell>
          <cell r="B141" t="str">
            <v>여자인부</v>
          </cell>
          <cell r="C141" t="str">
            <v>인</v>
          </cell>
          <cell r="D141">
            <v>0</v>
          </cell>
          <cell r="E141">
            <v>0</v>
          </cell>
          <cell r="F141">
            <v>0</v>
          </cell>
        </row>
        <row r="142">
          <cell r="A142" t="str">
            <v>L201</v>
          </cell>
          <cell r="B142" t="str">
            <v>조    공</v>
          </cell>
          <cell r="C142" t="str">
            <v>인</v>
          </cell>
          <cell r="D142">
            <v>0</v>
          </cell>
          <cell r="E142">
            <v>0</v>
          </cell>
          <cell r="F142">
            <v>0</v>
          </cell>
        </row>
        <row r="143">
          <cell r="A143" t="str">
            <v>L202</v>
          </cell>
          <cell r="B143" t="str">
            <v>포장특공</v>
          </cell>
          <cell r="C143" t="str">
            <v>인</v>
          </cell>
          <cell r="D143">
            <v>0</v>
          </cell>
          <cell r="E143">
            <v>0</v>
          </cell>
          <cell r="F143">
            <v>0</v>
          </cell>
        </row>
        <row r="144">
          <cell r="A144" t="str">
            <v>L203</v>
          </cell>
          <cell r="B144" t="str">
            <v>항 타 공</v>
          </cell>
          <cell r="C144" t="str">
            <v>인</v>
          </cell>
          <cell r="D144">
            <v>0</v>
          </cell>
          <cell r="E144">
            <v>0</v>
          </cell>
          <cell r="F144">
            <v>0</v>
          </cell>
        </row>
        <row r="145">
          <cell r="A145" t="str">
            <v>L204</v>
          </cell>
          <cell r="B145" t="str">
            <v>드 릴 공</v>
          </cell>
          <cell r="C145" t="str">
            <v>인</v>
          </cell>
          <cell r="D145">
            <v>0</v>
          </cell>
          <cell r="E145">
            <v>0</v>
          </cell>
          <cell r="F145">
            <v>0</v>
          </cell>
        </row>
        <row r="146">
          <cell r="A146" t="str">
            <v>L205</v>
          </cell>
          <cell r="B146" t="str">
            <v>WIRE MESH 설치공</v>
          </cell>
          <cell r="C146" t="str">
            <v>인</v>
          </cell>
          <cell r="D146">
            <v>0</v>
          </cell>
          <cell r="E146">
            <v>0</v>
          </cell>
          <cell r="F146">
            <v>0</v>
          </cell>
        </row>
        <row r="147">
          <cell r="A147" t="str">
            <v>L701</v>
          </cell>
          <cell r="B147" t="str">
            <v>특급기술자</v>
          </cell>
          <cell r="C147" t="str">
            <v>인</v>
          </cell>
          <cell r="D147">
            <v>132166</v>
          </cell>
          <cell r="E147">
            <v>142203</v>
          </cell>
          <cell r="F147">
            <v>142203</v>
          </cell>
        </row>
        <row r="148">
          <cell r="A148" t="str">
            <v>L702</v>
          </cell>
          <cell r="B148" t="str">
            <v>고급기술자</v>
          </cell>
          <cell r="C148" t="str">
            <v>인</v>
          </cell>
          <cell r="D148">
            <v>109695</v>
          </cell>
          <cell r="E148">
            <v>117410</v>
          </cell>
          <cell r="F148">
            <v>117410</v>
          </cell>
        </row>
        <row r="149">
          <cell r="A149" t="str">
            <v>L703</v>
          </cell>
          <cell r="B149" t="str">
            <v>중급기술자</v>
          </cell>
          <cell r="C149" t="str">
            <v>인</v>
          </cell>
          <cell r="D149">
            <v>91968</v>
          </cell>
          <cell r="E149">
            <v>97488</v>
          </cell>
          <cell r="F149">
            <v>97488</v>
          </cell>
        </row>
        <row r="150">
          <cell r="A150" t="str">
            <v>L704</v>
          </cell>
          <cell r="B150" t="str">
            <v>초급기술자</v>
          </cell>
          <cell r="C150" t="str">
            <v>인</v>
          </cell>
          <cell r="D150">
            <v>65947</v>
          </cell>
          <cell r="E150">
            <v>69405</v>
          </cell>
          <cell r="F150">
            <v>69405</v>
          </cell>
        </row>
        <row r="151">
          <cell r="A151" t="str">
            <v>L705</v>
          </cell>
          <cell r="B151" t="str">
            <v>고급기능사</v>
          </cell>
          <cell r="C151" t="str">
            <v>인</v>
          </cell>
          <cell r="D151">
            <v>67006</v>
          </cell>
          <cell r="E151">
            <v>68094</v>
          </cell>
          <cell r="F151">
            <v>68094</v>
          </cell>
        </row>
        <row r="152">
          <cell r="A152" t="str">
            <v>L706</v>
          </cell>
          <cell r="B152" t="str">
            <v>중급기능사</v>
          </cell>
          <cell r="C152" t="str">
            <v>인</v>
          </cell>
          <cell r="D152">
            <v>55830</v>
          </cell>
          <cell r="E152">
            <v>60249</v>
          </cell>
          <cell r="F152">
            <v>60249</v>
          </cell>
        </row>
        <row r="153">
          <cell r="A153" t="str">
            <v>L707</v>
          </cell>
          <cell r="B153" t="str">
            <v>초급기능사</v>
          </cell>
          <cell r="C153" t="str">
            <v>인</v>
          </cell>
          <cell r="D153">
            <v>46933</v>
          </cell>
          <cell r="E153">
            <v>48652</v>
          </cell>
          <cell r="F153">
            <v>48652</v>
          </cell>
        </row>
        <row r="154">
          <cell r="A154" t="str">
            <v>L301</v>
          </cell>
          <cell r="B154" t="str">
            <v>H/W설치기사</v>
          </cell>
          <cell r="C154" t="str">
            <v>인</v>
          </cell>
          <cell r="D154">
            <v>83297</v>
          </cell>
          <cell r="E154">
            <v>82162</v>
          </cell>
          <cell r="F154">
            <v>82913</v>
          </cell>
        </row>
        <row r="155">
          <cell r="A155" t="str">
            <v>L302</v>
          </cell>
          <cell r="B155" t="str">
            <v>H/W시험기사</v>
          </cell>
          <cell r="C155" t="str">
            <v>인</v>
          </cell>
          <cell r="D155">
            <v>85165</v>
          </cell>
          <cell r="E155">
            <v>82402</v>
          </cell>
          <cell r="F155">
            <v>84088</v>
          </cell>
        </row>
        <row r="156">
          <cell r="A156" t="str">
            <v>L303</v>
          </cell>
          <cell r="B156" t="str">
            <v>S/W시험기사</v>
          </cell>
          <cell r="C156" t="str">
            <v>인</v>
          </cell>
          <cell r="D156">
            <v>86583</v>
          </cell>
          <cell r="E156">
            <v>84693</v>
          </cell>
          <cell r="F156">
            <v>85238</v>
          </cell>
        </row>
        <row r="157">
          <cell r="A157" t="str">
            <v>L304</v>
          </cell>
          <cell r="B157" t="str">
            <v>CPU시험기사</v>
          </cell>
          <cell r="C157" t="str">
            <v>인</v>
          </cell>
          <cell r="D157">
            <v>81182</v>
          </cell>
          <cell r="E157">
            <v>79138</v>
          </cell>
          <cell r="F157">
            <v>80163</v>
          </cell>
        </row>
        <row r="158">
          <cell r="A158" t="str">
            <v>L305</v>
          </cell>
          <cell r="B158" t="str">
            <v>광통신기사</v>
          </cell>
          <cell r="C158" t="str">
            <v>인</v>
          </cell>
          <cell r="D158">
            <v>108175</v>
          </cell>
          <cell r="E158">
            <v>132875</v>
          </cell>
          <cell r="F158">
            <v>149857</v>
          </cell>
        </row>
        <row r="159">
          <cell r="A159" t="str">
            <v>L306</v>
          </cell>
          <cell r="B159" t="str">
            <v>광케이블기사</v>
          </cell>
          <cell r="C159" t="str">
            <v>인</v>
          </cell>
          <cell r="D159">
            <v>90147</v>
          </cell>
          <cell r="E159">
            <v>110336</v>
          </cell>
          <cell r="F159">
            <v>120493</v>
          </cell>
        </row>
        <row r="160">
          <cell r="A160" t="str">
            <v>L401</v>
          </cell>
          <cell r="B160" t="str">
            <v>도편수</v>
          </cell>
          <cell r="C160" t="str">
            <v>인</v>
          </cell>
          <cell r="D160">
            <v>120804</v>
          </cell>
          <cell r="E160">
            <v>131984</v>
          </cell>
          <cell r="F160">
            <v>132909</v>
          </cell>
        </row>
        <row r="161">
          <cell r="A161" t="str">
            <v>L402</v>
          </cell>
          <cell r="B161" t="str">
            <v>목조각공</v>
          </cell>
          <cell r="C161" t="str">
            <v>인</v>
          </cell>
          <cell r="D161">
            <v>109226</v>
          </cell>
          <cell r="E161">
            <v>96291</v>
          </cell>
          <cell r="F161">
            <v>95674</v>
          </cell>
        </row>
        <row r="162">
          <cell r="A162" t="str">
            <v>L403</v>
          </cell>
          <cell r="B162" t="str">
            <v>한식목공</v>
          </cell>
          <cell r="C162" t="str">
            <v>인</v>
          </cell>
          <cell r="D162">
            <v>89987</v>
          </cell>
          <cell r="E162">
            <v>87000</v>
          </cell>
          <cell r="F162">
            <v>86465</v>
          </cell>
        </row>
        <row r="163">
          <cell r="A163" t="str">
            <v>L404</v>
          </cell>
          <cell r="B163" t="str">
            <v>한식목공조공</v>
          </cell>
          <cell r="C163" t="str">
            <v>인</v>
          </cell>
          <cell r="D163">
            <v>73861</v>
          </cell>
          <cell r="E163">
            <v>69203</v>
          </cell>
          <cell r="F163">
            <v>62022</v>
          </cell>
        </row>
        <row r="164">
          <cell r="A164" t="str">
            <v>L405</v>
          </cell>
          <cell r="B164" t="str">
            <v>드잡이공</v>
          </cell>
          <cell r="C164" t="str">
            <v>인</v>
          </cell>
          <cell r="D164">
            <v>98743</v>
          </cell>
          <cell r="E164">
            <v>106667</v>
          </cell>
          <cell r="F164">
            <v>98108</v>
          </cell>
        </row>
        <row r="165">
          <cell r="A165" t="str">
            <v>L406</v>
          </cell>
          <cell r="B165" t="str">
            <v>한식와공</v>
          </cell>
          <cell r="C165" t="str">
            <v>인</v>
          </cell>
          <cell r="D165">
            <v>144566</v>
          </cell>
          <cell r="E165">
            <v>153013</v>
          </cell>
          <cell r="F165">
            <v>126465</v>
          </cell>
        </row>
        <row r="166">
          <cell r="A166" t="str">
            <v>L407</v>
          </cell>
          <cell r="B166" t="str">
            <v>한식와공조공</v>
          </cell>
          <cell r="C166" t="str">
            <v>인</v>
          </cell>
          <cell r="D166">
            <v>98830</v>
          </cell>
          <cell r="E166">
            <v>80622</v>
          </cell>
          <cell r="F166">
            <v>91058</v>
          </cell>
        </row>
        <row r="167">
          <cell r="A167" t="str">
            <v>L408</v>
          </cell>
          <cell r="B167" t="str">
            <v>석조각공</v>
          </cell>
          <cell r="C167" t="str">
            <v>인</v>
          </cell>
          <cell r="D167">
            <v>97323</v>
          </cell>
          <cell r="E167">
            <v>112022</v>
          </cell>
          <cell r="F167">
            <v>108908</v>
          </cell>
        </row>
        <row r="168">
          <cell r="A168" t="str">
            <v>L409</v>
          </cell>
          <cell r="B168" t="str">
            <v>특수화공</v>
          </cell>
          <cell r="C168" t="str">
            <v>인</v>
          </cell>
          <cell r="D168">
            <v>130909</v>
          </cell>
          <cell r="E168">
            <v>106000</v>
          </cell>
          <cell r="F168">
            <v>121264</v>
          </cell>
        </row>
        <row r="169">
          <cell r="A169" t="str">
            <v>L410</v>
          </cell>
          <cell r="B169" t="str">
            <v>화공</v>
          </cell>
          <cell r="C169" t="str">
            <v>인</v>
          </cell>
          <cell r="D169">
            <v>98506</v>
          </cell>
          <cell r="E169">
            <v>92685</v>
          </cell>
          <cell r="F169">
            <v>86801</v>
          </cell>
        </row>
        <row r="170">
          <cell r="A170" t="str">
            <v>L411</v>
          </cell>
          <cell r="B170" t="str">
            <v>한식미장공</v>
          </cell>
          <cell r="C170" t="str">
            <v>인</v>
          </cell>
          <cell r="D170">
            <v>83400</v>
          </cell>
          <cell r="E170">
            <v>78989</v>
          </cell>
          <cell r="F170">
            <v>79972</v>
          </cell>
        </row>
        <row r="171">
          <cell r="A171" t="str">
            <v>L501</v>
          </cell>
          <cell r="B171" t="str">
            <v>원자력배관공</v>
          </cell>
          <cell r="C171" t="str">
            <v>인</v>
          </cell>
          <cell r="D171">
            <v>85504</v>
          </cell>
          <cell r="E171">
            <v>84091</v>
          </cell>
          <cell r="F171">
            <v>85331</v>
          </cell>
        </row>
        <row r="172">
          <cell r="A172" t="str">
            <v>L502</v>
          </cell>
          <cell r="B172" t="str">
            <v>원자력용접공</v>
          </cell>
          <cell r="C172" t="str">
            <v>인</v>
          </cell>
          <cell r="D172">
            <v>91598</v>
          </cell>
          <cell r="E172">
            <v>97054</v>
          </cell>
          <cell r="F172">
            <v>98842</v>
          </cell>
        </row>
        <row r="173">
          <cell r="A173" t="str">
            <v>L503</v>
          </cell>
          <cell r="B173" t="str">
            <v>원자력기계설치공</v>
          </cell>
          <cell r="C173" t="str">
            <v>인</v>
          </cell>
          <cell r="D173">
            <v>95966</v>
          </cell>
          <cell r="E173">
            <v>97451</v>
          </cell>
          <cell r="F173">
            <v>98364</v>
          </cell>
        </row>
        <row r="174">
          <cell r="A174" t="str">
            <v>L504</v>
          </cell>
          <cell r="B174" t="str">
            <v>원자력덕트공</v>
          </cell>
          <cell r="C174" t="str">
            <v>인</v>
          </cell>
          <cell r="D174">
            <v>88404</v>
          </cell>
          <cell r="E174">
            <v>84386</v>
          </cell>
          <cell r="F174">
            <v>104350</v>
          </cell>
        </row>
        <row r="175">
          <cell r="A175" t="str">
            <v>L505</v>
          </cell>
          <cell r="B175" t="str">
            <v>원자력제관공</v>
          </cell>
          <cell r="C175" t="str">
            <v>인</v>
          </cell>
          <cell r="D175">
            <v>76226</v>
          </cell>
          <cell r="E175">
            <v>79640</v>
          </cell>
          <cell r="F175">
            <v>76379</v>
          </cell>
        </row>
        <row r="176">
          <cell r="A176" t="str">
            <v>L506</v>
          </cell>
          <cell r="B176" t="str">
            <v>원자력케이블공</v>
          </cell>
          <cell r="C176" t="str">
            <v>인</v>
          </cell>
          <cell r="D176">
            <v>61338</v>
          </cell>
          <cell r="E176">
            <v>66411</v>
          </cell>
          <cell r="F176">
            <v>85474</v>
          </cell>
        </row>
        <row r="177">
          <cell r="A177" t="str">
            <v>L507</v>
          </cell>
          <cell r="B177" t="str">
            <v>원자력계장공</v>
          </cell>
          <cell r="C177" t="str">
            <v>인</v>
          </cell>
          <cell r="D177">
            <v>58478</v>
          </cell>
          <cell r="E177">
            <v>48839</v>
          </cell>
          <cell r="F177">
            <v>0</v>
          </cell>
        </row>
        <row r="178">
          <cell r="A178" t="str">
            <v>L508</v>
          </cell>
          <cell r="B178" t="str">
            <v>고급원자력비파괴시험공</v>
          </cell>
          <cell r="C178" t="str">
            <v>인</v>
          </cell>
          <cell r="D178">
            <v>89172</v>
          </cell>
          <cell r="E178">
            <v>91089</v>
          </cell>
          <cell r="F178">
            <v>92315</v>
          </cell>
        </row>
        <row r="179">
          <cell r="A179" t="str">
            <v>L509</v>
          </cell>
          <cell r="B179" t="str">
            <v>특급원자력비파괴시험공</v>
          </cell>
          <cell r="C179" t="str">
            <v>인</v>
          </cell>
          <cell r="D179">
            <v>94950</v>
          </cell>
          <cell r="E179">
            <v>99701</v>
          </cell>
          <cell r="F179">
            <v>100409</v>
          </cell>
        </row>
        <row r="180">
          <cell r="A180" t="str">
            <v>L510</v>
          </cell>
          <cell r="B180" t="str">
            <v>원자력기술자</v>
          </cell>
          <cell r="C180" t="str">
            <v>인</v>
          </cell>
          <cell r="D180">
            <v>71548</v>
          </cell>
          <cell r="E180">
            <v>67556</v>
          </cell>
          <cell r="F180">
            <v>66616</v>
          </cell>
        </row>
        <row r="181">
          <cell r="A181" t="str">
            <v>L511</v>
          </cell>
          <cell r="B181" t="str">
            <v>중급원자력기술자</v>
          </cell>
          <cell r="C181" t="str">
            <v>인</v>
          </cell>
          <cell r="D181">
            <v>85398</v>
          </cell>
          <cell r="E181">
            <v>78598</v>
          </cell>
          <cell r="F181">
            <v>77992</v>
          </cell>
        </row>
        <row r="182">
          <cell r="A182" t="str">
            <v>L048</v>
          </cell>
          <cell r="B182" t="str">
            <v>우 물 공</v>
          </cell>
          <cell r="C182" t="str">
            <v>인</v>
          </cell>
          <cell r="D182">
            <v>50288</v>
          </cell>
          <cell r="E182">
            <v>53721</v>
          </cell>
          <cell r="F182">
            <v>50558</v>
          </cell>
        </row>
        <row r="183">
          <cell r="A183" t="str">
            <v>L601</v>
          </cell>
          <cell r="B183" t="str">
            <v>책임측량사</v>
          </cell>
          <cell r="C183" t="str">
            <v>인</v>
          </cell>
          <cell r="D183">
            <v>0</v>
          </cell>
          <cell r="E183">
            <v>0</v>
          </cell>
          <cell r="F183">
            <v>0</v>
          </cell>
        </row>
        <row r="184">
          <cell r="A184" t="str">
            <v>L602</v>
          </cell>
          <cell r="B184" t="str">
            <v>측지기사 1급</v>
          </cell>
          <cell r="C184" t="str">
            <v>인</v>
          </cell>
          <cell r="D184">
            <v>0</v>
          </cell>
          <cell r="E184">
            <v>0</v>
          </cell>
          <cell r="F184">
            <v>0</v>
          </cell>
        </row>
        <row r="185">
          <cell r="A185" t="str">
            <v>L603</v>
          </cell>
          <cell r="B185" t="str">
            <v>측지기사 2급</v>
          </cell>
          <cell r="C185" t="str">
            <v>인</v>
          </cell>
          <cell r="D185">
            <v>0</v>
          </cell>
          <cell r="E185">
            <v>0</v>
          </cell>
          <cell r="F185">
            <v>0</v>
          </cell>
        </row>
        <row r="186">
          <cell r="A186" t="str">
            <v>L604</v>
          </cell>
          <cell r="B186" t="str">
            <v>측량기능사 1급</v>
          </cell>
          <cell r="C186" t="str">
            <v>인</v>
          </cell>
          <cell r="D186">
            <v>0</v>
          </cell>
          <cell r="E186">
            <v>0</v>
          </cell>
          <cell r="F186">
            <v>0</v>
          </cell>
        </row>
        <row r="187">
          <cell r="A187" t="str">
            <v>L605</v>
          </cell>
          <cell r="B187" t="str">
            <v>측량기능사 또는 측량기능사 2급</v>
          </cell>
          <cell r="C187" t="str">
            <v>인</v>
          </cell>
          <cell r="D187">
            <v>0</v>
          </cell>
          <cell r="E187">
            <v>0</v>
          </cell>
          <cell r="F187">
            <v>0</v>
          </cell>
        </row>
        <row r="188">
          <cell r="A188" t="str">
            <v>L606</v>
          </cell>
          <cell r="B188" t="str">
            <v>항공사진기능사 1급(1급/2급통합)</v>
          </cell>
          <cell r="C188" t="str">
            <v>인</v>
          </cell>
          <cell r="D188">
            <v>0</v>
          </cell>
          <cell r="E188">
            <v>0</v>
          </cell>
          <cell r="F188">
            <v>0</v>
          </cell>
        </row>
        <row r="189">
          <cell r="A189" t="str">
            <v>L609</v>
          </cell>
          <cell r="B189" t="str">
            <v>도화기능사 또는 도화기능사 2급</v>
          </cell>
          <cell r="C189" t="str">
            <v>인</v>
          </cell>
          <cell r="D189">
            <v>0</v>
          </cell>
          <cell r="E189">
            <v>0</v>
          </cell>
          <cell r="F189">
            <v>0</v>
          </cell>
        </row>
        <row r="190">
          <cell r="A190" t="str">
            <v>L607</v>
          </cell>
          <cell r="B190" t="str">
            <v>항공사진기능사 또는 항공사진기능사 2급</v>
          </cell>
          <cell r="C190" t="str">
            <v>인</v>
          </cell>
          <cell r="D190">
            <v>0</v>
          </cell>
          <cell r="E190">
            <v>0</v>
          </cell>
          <cell r="F190">
            <v>0</v>
          </cell>
        </row>
        <row r="191">
          <cell r="A191" t="str">
            <v>L608</v>
          </cell>
          <cell r="B191" t="str">
            <v>도화기능사 1급(1급/2급통합)</v>
          </cell>
          <cell r="C191" t="str">
            <v>인</v>
          </cell>
          <cell r="D191">
            <v>0</v>
          </cell>
          <cell r="E191">
            <v>0</v>
          </cell>
          <cell r="F191">
            <v>0</v>
          </cell>
        </row>
        <row r="192">
          <cell r="A192" t="str">
            <v>L610</v>
          </cell>
          <cell r="B192" t="str">
            <v>지도제작기능사 1급(1급/2급통합)</v>
          </cell>
          <cell r="C192" t="str">
            <v>인</v>
          </cell>
          <cell r="D192">
            <v>0</v>
          </cell>
          <cell r="E192">
            <v>0</v>
          </cell>
          <cell r="F192">
            <v>0</v>
          </cell>
        </row>
        <row r="193">
          <cell r="A193" t="str">
            <v>L611</v>
          </cell>
          <cell r="B193" t="str">
            <v>지도제작기능사 또는 지도제작기능사 2급</v>
          </cell>
          <cell r="C193" t="str">
            <v>인</v>
          </cell>
          <cell r="D193">
            <v>0</v>
          </cell>
          <cell r="E193">
            <v>0</v>
          </cell>
          <cell r="F193">
            <v>0</v>
          </cell>
        </row>
        <row r="194">
          <cell r="A194" t="str">
            <v>L612</v>
          </cell>
          <cell r="B194" t="str">
            <v>사업용 조종사</v>
          </cell>
          <cell r="C194" t="str">
            <v>인</v>
          </cell>
          <cell r="D194">
            <v>0</v>
          </cell>
          <cell r="E194">
            <v>0</v>
          </cell>
          <cell r="F194">
            <v>0</v>
          </cell>
        </row>
        <row r="195">
          <cell r="A195" t="str">
            <v>L613</v>
          </cell>
          <cell r="B195" t="str">
            <v>항법사</v>
          </cell>
          <cell r="C195" t="str">
            <v>인</v>
          </cell>
          <cell r="D195">
            <v>0</v>
          </cell>
          <cell r="E195">
            <v>0</v>
          </cell>
          <cell r="F195">
            <v>0</v>
          </cell>
        </row>
        <row r="196">
          <cell r="A196" t="str">
            <v>L614</v>
          </cell>
          <cell r="B196" t="str">
            <v>항공정비사</v>
          </cell>
          <cell r="C196" t="str">
            <v>인</v>
          </cell>
          <cell r="D196">
            <v>0</v>
          </cell>
          <cell r="E196">
            <v>0</v>
          </cell>
          <cell r="F196">
            <v>0</v>
          </cell>
        </row>
        <row r="197">
          <cell r="A197" t="str">
            <v>L615</v>
          </cell>
          <cell r="B197" t="str">
            <v>항공사진촬영사</v>
          </cell>
          <cell r="C197" t="str">
            <v>인</v>
          </cell>
          <cell r="D197">
            <v>0</v>
          </cell>
          <cell r="E197">
            <v>0</v>
          </cell>
          <cell r="F197">
            <v>0</v>
          </cell>
        </row>
        <row r="198">
          <cell r="A198" t="str">
            <v>L512</v>
          </cell>
          <cell r="B198" t="str">
            <v>상급원자력기술자</v>
          </cell>
          <cell r="C198" t="str">
            <v>인</v>
          </cell>
          <cell r="D198">
            <v>109491</v>
          </cell>
          <cell r="E198">
            <v>116994</v>
          </cell>
          <cell r="F198">
            <v>114125</v>
          </cell>
        </row>
        <row r="199">
          <cell r="A199" t="str">
            <v>L513</v>
          </cell>
          <cell r="B199" t="str">
            <v>원자력품질관리사</v>
          </cell>
          <cell r="C199" t="str">
            <v>인</v>
          </cell>
          <cell r="D199">
            <v>104799</v>
          </cell>
          <cell r="E199">
            <v>103736</v>
          </cell>
          <cell r="F199">
            <v>105586</v>
          </cell>
        </row>
        <row r="200">
          <cell r="A200" t="str">
            <v>L514</v>
          </cell>
          <cell r="B200" t="str">
            <v>원자력 특별인부</v>
          </cell>
          <cell r="C200" t="str">
            <v>인</v>
          </cell>
          <cell r="D200">
            <v>58187</v>
          </cell>
          <cell r="E200">
            <v>68094</v>
          </cell>
          <cell r="F200">
            <v>64294</v>
          </cell>
        </row>
        <row r="201">
          <cell r="A201" t="str">
            <v>L515</v>
          </cell>
          <cell r="B201" t="str">
            <v>원자력 보온공</v>
          </cell>
          <cell r="C201" t="str">
            <v>인</v>
          </cell>
          <cell r="D201">
            <v>65826</v>
          </cell>
          <cell r="E201">
            <v>83402</v>
          </cell>
          <cell r="F201">
            <v>89519</v>
          </cell>
        </row>
        <row r="202">
          <cell r="A202" t="str">
            <v>L516</v>
          </cell>
          <cell r="B202" t="str">
            <v>원자력 플랜트전공</v>
          </cell>
          <cell r="C202" t="str">
            <v>인</v>
          </cell>
          <cell r="D202">
            <v>84229</v>
          </cell>
          <cell r="E202">
            <v>93332</v>
          </cell>
          <cell r="F202">
            <v>98008</v>
          </cell>
        </row>
        <row r="203">
          <cell r="A203" t="str">
            <v>L170</v>
          </cell>
          <cell r="B203" t="str">
            <v>견 출 공</v>
          </cell>
          <cell r="C203" t="str">
            <v>인</v>
          </cell>
          <cell r="D203">
            <v>59133</v>
          </cell>
          <cell r="E203">
            <v>60023</v>
          </cell>
          <cell r="F203">
            <v>68717</v>
          </cell>
        </row>
        <row r="204">
          <cell r="A204" t="str">
            <v>L171</v>
          </cell>
          <cell r="B204" t="str">
            <v>노 즐 공</v>
          </cell>
          <cell r="C204" t="str">
            <v>인</v>
          </cell>
          <cell r="D204">
            <v>63577</v>
          </cell>
          <cell r="E204">
            <v>57373</v>
          </cell>
          <cell r="F204">
            <v>67815</v>
          </cell>
        </row>
        <row r="205">
          <cell r="A205" t="str">
            <v>L172</v>
          </cell>
          <cell r="B205" t="str">
            <v>코 킹 공</v>
          </cell>
          <cell r="C205" t="str">
            <v>인</v>
          </cell>
          <cell r="D205">
            <v>57954</v>
          </cell>
          <cell r="E205">
            <v>66077</v>
          </cell>
          <cell r="F205">
            <v>63600</v>
          </cell>
        </row>
        <row r="206">
          <cell r="A206" t="str">
            <v>L173</v>
          </cell>
          <cell r="B206" t="str">
            <v>판넬조립공</v>
          </cell>
          <cell r="C206" t="str">
            <v>인</v>
          </cell>
          <cell r="D206">
            <v>55888</v>
          </cell>
          <cell r="E206">
            <v>58782</v>
          </cell>
          <cell r="F206">
            <v>67380</v>
          </cell>
        </row>
        <row r="207">
          <cell r="A207" t="str">
            <v>L181</v>
          </cell>
          <cell r="B207" t="str">
            <v>콘크리트공(광의)</v>
          </cell>
          <cell r="C207" t="str">
            <v>인</v>
          </cell>
          <cell r="D207">
            <v>0</v>
          </cell>
          <cell r="E207">
            <v>0</v>
          </cell>
          <cell r="F207">
            <v>71078</v>
          </cell>
        </row>
        <row r="208">
          <cell r="A208" t="str">
            <v>L182</v>
          </cell>
          <cell r="B208" t="str">
            <v>지붕잇기공</v>
          </cell>
          <cell r="C208" t="str">
            <v>인</v>
          </cell>
          <cell r="D208">
            <v>68363</v>
          </cell>
          <cell r="E208">
            <v>64891</v>
          </cell>
          <cell r="F208">
            <v>69497</v>
          </cell>
        </row>
        <row r="209">
          <cell r="A209" t="str">
            <v>L801</v>
          </cell>
          <cell r="B209" t="str">
            <v>특급감리원</v>
          </cell>
          <cell r="C209" t="str">
            <v>인</v>
          </cell>
          <cell r="D209">
            <v>155637</v>
          </cell>
          <cell r="E209">
            <v>0</v>
          </cell>
          <cell r="F209">
            <v>0</v>
          </cell>
        </row>
        <row r="210">
          <cell r="A210" t="str">
            <v>L802</v>
          </cell>
          <cell r="B210" t="str">
            <v>고급감리원</v>
          </cell>
          <cell r="C210" t="str">
            <v>인</v>
          </cell>
          <cell r="D210">
            <v>124025</v>
          </cell>
          <cell r="E210">
            <v>0</v>
          </cell>
          <cell r="F210">
            <v>0</v>
          </cell>
        </row>
        <row r="211">
          <cell r="A211" t="str">
            <v>L803</v>
          </cell>
          <cell r="B211" t="str">
            <v>중급감리원</v>
          </cell>
          <cell r="C211" t="str">
            <v>인</v>
          </cell>
          <cell r="D211">
            <v>103036</v>
          </cell>
          <cell r="E211">
            <v>0</v>
          </cell>
          <cell r="F211">
            <v>0</v>
          </cell>
        </row>
        <row r="212">
          <cell r="A212" t="str">
            <v>L804</v>
          </cell>
          <cell r="B212" t="str">
            <v>초급감리원</v>
          </cell>
          <cell r="C212" t="str">
            <v>인</v>
          </cell>
          <cell r="D212">
            <v>83228</v>
          </cell>
          <cell r="E212">
            <v>0</v>
          </cell>
          <cell r="F212">
            <v>0</v>
          </cell>
        </row>
        <row r="213">
          <cell r="A213" t="str">
            <v>L901</v>
          </cell>
          <cell r="B213" t="str">
            <v>전기공사기사1급</v>
          </cell>
          <cell r="C213" t="str">
            <v>인</v>
          </cell>
          <cell r="D213">
            <v>63956</v>
          </cell>
          <cell r="E213">
            <v>0</v>
          </cell>
          <cell r="F213">
            <v>64241</v>
          </cell>
        </row>
        <row r="214">
          <cell r="A214" t="str">
            <v>L902</v>
          </cell>
          <cell r="B214" t="str">
            <v>전기공사기사2급</v>
          </cell>
          <cell r="C214" t="str">
            <v>인</v>
          </cell>
          <cell r="D214">
            <v>56130</v>
          </cell>
          <cell r="E214">
            <v>0</v>
          </cell>
          <cell r="F214">
            <v>55069</v>
          </cell>
        </row>
        <row r="215">
          <cell r="A215" t="str">
            <v>L903</v>
          </cell>
          <cell r="B215" t="str">
            <v>변전전공</v>
          </cell>
          <cell r="C215" t="str">
            <v>인</v>
          </cell>
          <cell r="D215">
            <v>85699</v>
          </cell>
          <cell r="E215">
            <v>0</v>
          </cell>
          <cell r="F215">
            <v>0</v>
          </cell>
        </row>
      </sheetData>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sheetData sheetId="722"/>
      <sheetData sheetId="723"/>
      <sheetData sheetId="724"/>
      <sheetData sheetId="725"/>
      <sheetData sheetId="726" refreshError="1"/>
      <sheetData sheetId="727" refreshError="1"/>
      <sheetData sheetId="728" refreshError="1"/>
      <sheetData sheetId="729" refreshError="1"/>
      <sheetData sheetId="730" refreshError="1"/>
      <sheetData sheetId="731"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Sheet1"/>
      <sheetName val="UNIT-QT"/>
    </sheetNames>
    <definedNames>
      <definedName name="Macro1"/>
      <definedName name="Macro10"/>
      <definedName name="Macro11"/>
      <definedName name="Macro12"/>
      <definedName name="Macro13"/>
      <definedName name="Macro14"/>
      <definedName name="Macro2"/>
      <definedName name="Macro3"/>
      <definedName name="Macro4"/>
      <definedName name="Macro5"/>
      <definedName name="Macro6"/>
      <definedName name="Macro7"/>
      <definedName name="Macro8"/>
      <definedName name="Macro9"/>
    </definedNames>
    <sheetDataSet>
      <sheetData sheetId="0" refreshError="1">
        <row r="4">
          <cell r="A4" t="str">
            <v>A</v>
          </cell>
          <cell r="B4">
            <v>3000</v>
          </cell>
          <cell r="C4">
            <v>1500</v>
          </cell>
          <cell r="D4">
            <v>1800</v>
          </cell>
          <cell r="E4">
            <v>634.54</v>
          </cell>
          <cell r="F4">
            <v>141</v>
          </cell>
          <cell r="G4">
            <v>20.8</v>
          </cell>
        </row>
        <row r="5">
          <cell r="A5" t="str">
            <v>B</v>
          </cell>
          <cell r="B5">
            <v>3000</v>
          </cell>
          <cell r="C5">
            <v>2400</v>
          </cell>
          <cell r="D5">
            <v>1800</v>
          </cell>
          <cell r="E5">
            <v>705.14</v>
          </cell>
          <cell r="F5">
            <v>274.27999999999997</v>
          </cell>
          <cell r="G5">
            <v>102.24</v>
          </cell>
        </row>
      </sheetData>
      <sheetData sheetId="1"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조정금액결과표 (차수별)"/>
      <sheetName val="조사개요(지수)"/>
      <sheetName val="시중노임산출표"/>
      <sheetName val="일위대가표지"/>
      <sheetName val="일위대가"/>
      <sheetName val="조정금액결과표"/>
      <sheetName val="물가변동결과"/>
      <sheetName val="표지"/>
      <sheetName val="제출문"/>
      <sheetName val="목차(지수)"/>
      <sheetName val="총차"/>
      <sheetName val="물가변동"/>
      <sheetName val="비목군분류"/>
      <sheetName val="비목군집계표"/>
      <sheetName val="결과표"/>
      <sheetName val="지수조정율"/>
      <sheetName val="경비산출서"/>
      <sheetName val="조정금액"/>
      <sheetName val="OSO아산"/>
    </sheetNames>
    <definedNames>
      <definedName name="복사"/>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777"/>
      <sheetName val="#REF"/>
      <sheetName val="6PILE  (돌출)"/>
      <sheetName val="일위대가표"/>
      <sheetName val="단가비교표_공통1"/>
      <sheetName val="일위대가"/>
      <sheetName val="수자재단위당"/>
      <sheetName val="식재가격"/>
      <sheetName val="식재총괄"/>
      <sheetName val="일위목록"/>
      <sheetName val="마산방향"/>
      <sheetName val="진주방향"/>
      <sheetName val="교통대책내역"/>
      <sheetName val="DATE"/>
      <sheetName val="맨홀수량"/>
      <sheetName val="토목주소"/>
      <sheetName val="프랜트면허"/>
      <sheetName val="단가산출"/>
      <sheetName val="수문일1"/>
      <sheetName val="토공1차"/>
      <sheetName val="대창(장성)"/>
      <sheetName val="대창(함평)-창열"/>
      <sheetName val="삼보지질"/>
      <sheetName val="일반수량총괄집계"/>
      <sheetName val="정부노임단가"/>
      <sheetName val="단가"/>
      <sheetName val="말뚝지지력산정"/>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기기리스트"/>
      <sheetName val="축산 기기리스트"/>
      <sheetName val="견적대비표"/>
      <sheetName val="GI-LIST"/>
      <sheetName val="약품공급2"/>
      <sheetName val="화재 탐지 설비"/>
      <sheetName val="교대시점"/>
      <sheetName val="일위대가목차"/>
      <sheetName val="EQT-ESTN"/>
      <sheetName val="일위(PN)"/>
      <sheetName val="설계가"/>
      <sheetName val="가도공"/>
      <sheetName val="BID"/>
      <sheetName val="집계표"/>
      <sheetName val="tggwan(mac)"/>
      <sheetName val="수량산출"/>
      <sheetName val="노임단가"/>
      <sheetName val="노임"/>
      <sheetName val="단가"/>
      <sheetName val="TARGET"/>
      <sheetName val="esc"/>
      <sheetName val="계수시트"/>
      <sheetName val="원가계산서"/>
      <sheetName val="static.cal"/>
      <sheetName val="JUCKEYK"/>
      <sheetName val="총괄"/>
      <sheetName val="S0"/>
      <sheetName val="ITEM"/>
      <sheetName val="전기일위대가"/>
      <sheetName val="NOMUBI"/>
      <sheetName val="자재단가"/>
      <sheetName val="N賃率-職"/>
      <sheetName val="견적대비"/>
      <sheetName val="시설일위"/>
      <sheetName val="SG"/>
      <sheetName val="인수공규격"/>
      <sheetName val="マージン"/>
      <sheetName val="'94자산"/>
      <sheetName val="G.R300경비"/>
      <sheetName val="대치판정"/>
      <sheetName val="터파기및재료"/>
      <sheetName val="대가수량"/>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DATA"/>
      <sheetName val="TV"/>
      <sheetName val="DATA1"/>
      <sheetName val="정보센타"/>
      <sheetName val="부하계산서"/>
      <sheetName val="인입공사"/>
    </sheetNames>
    <sheetDataSet>
      <sheetData sheetId="0"/>
      <sheetData sheetId="1"/>
      <sheetData sheetId="2">
        <row r="3">
          <cell r="A3" t="str">
            <v>1Φ</v>
          </cell>
          <cell r="B3">
            <v>1.33</v>
          </cell>
        </row>
        <row r="4">
          <cell r="A4" t="str">
            <v>3Φ</v>
          </cell>
          <cell r="B4">
            <v>1.25</v>
          </cell>
        </row>
        <row r="5">
          <cell r="A5" t="str">
            <v>FL</v>
          </cell>
          <cell r="B5">
            <v>1.25</v>
          </cell>
        </row>
        <row r="6">
          <cell r="A6" t="str">
            <v>IL</v>
          </cell>
          <cell r="B6">
            <v>1</v>
          </cell>
        </row>
        <row r="7">
          <cell r="A7" t="str">
            <v>MH</v>
          </cell>
          <cell r="B7">
            <v>1.1499999999999999</v>
          </cell>
        </row>
        <row r="8">
          <cell r="A8" t="str">
            <v>NH</v>
          </cell>
          <cell r="B8">
            <v>1.1499999999999999</v>
          </cell>
        </row>
        <row r="9">
          <cell r="A9" t="str">
            <v>TWIN</v>
          </cell>
          <cell r="B9">
            <v>1.25</v>
          </cell>
        </row>
      </sheetData>
      <sheetData sheetId="3" refreshError="1"/>
      <sheetData sheetId="4" refreshError="1"/>
      <sheetData sheetId="5"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000000"/>
      <sheetName val="일위대가"/>
      <sheetName val="조명시설"/>
      <sheetName val="Sheet1"/>
      <sheetName val="기계경비(시간당)"/>
      <sheetName val="램머"/>
      <sheetName val="가중치"/>
      <sheetName val="공구"/>
      <sheetName val="장비집계"/>
      <sheetName val="3BL공동구 수량"/>
      <sheetName val="자재집계표"/>
      <sheetName val="말뚝지지력산정"/>
      <sheetName val="제-노임"/>
      <sheetName val="제직재"/>
      <sheetName val="신표지1"/>
      <sheetName val="용수량(생활용수)"/>
      <sheetName val="DATE"/>
      <sheetName val="집계표"/>
      <sheetName val="청천내"/>
      <sheetName val="명세서"/>
      <sheetName val="수량산출"/>
      <sheetName val="구천"/>
      <sheetName val="내역"/>
      <sheetName val="평가데이터"/>
      <sheetName val="산출금액내역"/>
      <sheetName val="내역서"/>
      <sheetName val="조경내역서"/>
      <sheetName val="주차구획선수량"/>
      <sheetName val="경산"/>
      <sheetName val="#REF"/>
      <sheetName val="일위"/>
      <sheetName val="기계경비"/>
      <sheetName val="9GNG운반"/>
      <sheetName val="실행철강하도"/>
      <sheetName val="현장예산"/>
      <sheetName val="예총"/>
      <sheetName val="2000년1차"/>
      <sheetName val="2000전체분"/>
      <sheetName val="자재대"/>
      <sheetName val="일위대가9803"/>
      <sheetName val="2공구하도급내역서"/>
      <sheetName val="포장공"/>
      <sheetName val="설계예산서"/>
      <sheetName val="요율"/>
      <sheetName val="3.공통공사대비"/>
      <sheetName val="총괄"/>
      <sheetName val="3BL공동구_수량"/>
      <sheetName val="안정검토"/>
      <sheetName val="단면설계"/>
      <sheetName val="6PILE  (돌출)"/>
      <sheetName val="설계내역서"/>
      <sheetName val="Total"/>
      <sheetName val="공사기본내용입력"/>
      <sheetName val="조명율표"/>
      <sheetName val="견적"/>
      <sheetName val="파형강관집계"/>
      <sheetName val="철근량"/>
      <sheetName val="설비"/>
      <sheetName val="구조물터파기수량집계"/>
      <sheetName val="배수공 시멘트 및 골재량 산출"/>
      <sheetName val="공량(1월22일)"/>
      <sheetName val="측구터파기공수량집계"/>
      <sheetName val="96보완계획7.12"/>
      <sheetName val="도급예산내역서봉투"/>
      <sheetName val="공사원가계산서"/>
      <sheetName val="설계산출표지"/>
      <sheetName val="도급예산내역서총괄표"/>
      <sheetName val="을부담운반비"/>
      <sheetName val="운반비산출"/>
      <sheetName val="가압장(토목)"/>
      <sheetName val="총투입계"/>
      <sheetName val="동원인원"/>
      <sheetName val="터파기및재료"/>
      <sheetName val="데이타"/>
      <sheetName val="배관배선 단가조사"/>
      <sheetName val="일위대가집계"/>
      <sheetName val="대치판정"/>
      <sheetName val="ABUT수량-A1"/>
      <sheetName val="본선차로수량집계표"/>
      <sheetName val="을"/>
      <sheetName val="SG"/>
      <sheetName val="품셈집계표"/>
      <sheetName val="자재조사표"/>
      <sheetName val="옹벽일반수량"/>
      <sheetName val="현장경비"/>
      <sheetName val="방배동내역(리라)"/>
      <sheetName val="건축공사집계표"/>
      <sheetName val="방배동내역 (총괄)"/>
      <sheetName val="부대공사총괄"/>
      <sheetName val="TOTAL_BOQ"/>
      <sheetName val="연결관암거"/>
      <sheetName val="초기화면"/>
      <sheetName val="관급자재"/>
      <sheetName val="12호기내역서(건축분)"/>
      <sheetName val="한강운반비"/>
      <sheetName val="단열-자재"/>
      <sheetName val="신우"/>
      <sheetName val="원본(갑지)"/>
      <sheetName val="날개벽수량표"/>
      <sheetName val="시선유도표지집계표"/>
      <sheetName val="70%"/>
      <sheetName val="Sheet5"/>
      <sheetName val="자재단가"/>
      <sheetName val="연습"/>
      <sheetName val="비교1"/>
      <sheetName val="물량표"/>
      <sheetName val="Sheet4"/>
      <sheetName val="구의33고"/>
      <sheetName val="맨홀수량"/>
      <sheetName val="H-PILE수량집계"/>
      <sheetName val="8.PILE  (돌출)"/>
      <sheetName val="Sheet2"/>
      <sheetName val="(A)내역서"/>
      <sheetName val="공제수량총집계표"/>
      <sheetName val="임금단가"/>
      <sheetName val="토적표"/>
      <sheetName val="공사개요"/>
      <sheetName val="수량3"/>
      <sheetName val="설계예산"/>
      <sheetName val="설계서을"/>
      <sheetName val="원가"/>
      <sheetName val="준검 내역서"/>
      <sheetName val="대창(함평)"/>
      <sheetName val="대창(장성)"/>
      <sheetName val="대창(함평)-창열"/>
      <sheetName val="산출근거"/>
      <sheetName val="범례표"/>
      <sheetName val="원형1호맨홀토공수량"/>
      <sheetName val="환경기계공정표 (3)"/>
      <sheetName val="절대삭제금지"/>
      <sheetName val="bid"/>
      <sheetName val="빙장비사양"/>
      <sheetName val="시설물단가표"/>
      <sheetName val="노무비단가표"/>
      <sheetName val="기초자료입력"/>
      <sheetName val="WORK"/>
      <sheetName val="토사(PE)"/>
      <sheetName val="하조서"/>
      <sheetName val="날개벽"/>
      <sheetName val="현장경상비"/>
      <sheetName val="증감내역서"/>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cover예산"/>
      <sheetName val="cover설계서"/>
      <sheetName val="예산서갑지"/>
      <sheetName val="원가계산"/>
      <sheetName val="원가근거 "/>
      <sheetName val="관급자재집계"/>
      <sheetName val="내역서집계"/>
      <sheetName val="내역서(1. 옥외전력 및 수변전설비)"/>
      <sheetName val="내역서(2. 접지 및 피뢰침 설비)"/>
      <sheetName val="내역서(3. CABLE TRAY)"/>
      <sheetName val="내역서(4. 가압장 동력)"/>
      <sheetName val="내역서(5. 약품투입동,응집침전지 동력)"/>
      <sheetName val="내역서(6. 여과지 동력)"/>
      <sheetName val="내역서(7. 농축조,농축분배조 동력)"/>
      <sheetName val="내역서(8. 조정농축조,조정농축분배조 동력)"/>
      <sheetName val="내역서(9. 탈리액농축조,탈리액농축분배조 동력)"/>
      <sheetName val="내역서(10. 탈수기동,회수펌프동 동력)"/>
      <sheetName val="내역서(11. 식당 및 창고 전력간선,전열)"/>
      <sheetName val="내역서(12. 식당 및 창고 전등)"/>
      <sheetName val="내역서(13. 가압장 전력간선,전열)"/>
      <sheetName val="내역서(14. 가압장 전등)"/>
      <sheetName val="내역서(15. 여과지 전력간선,전열)"/>
      <sheetName val="내역서(16. 여과지 전등)"/>
      <sheetName val="내역서(17. 각 농축분배조 전등.전열)"/>
      <sheetName val="내역서(18. 옥외 약전 및 방송)"/>
      <sheetName val="내역서(19. 각동 약전 및 방송)"/>
      <sheetName val="부대설비"/>
      <sheetName val="대가갑지"/>
      <sheetName val="일위대가"/>
      <sheetName val="분전반설치비 일위대가"/>
      <sheetName val="그림갑지"/>
      <sheetName val="가로등기초"/>
      <sheetName val="잡철물제작"/>
      <sheetName val="관로굴착"/>
      <sheetName val="단가갑지"/>
      <sheetName val="단가비교표"/>
      <sheetName val="산출서갑지"/>
      <sheetName val="공량갑지"/>
      <sheetName val="공량(1. 옥외전력 및 수변전, 외등설비)"/>
      <sheetName val="공량(2. 접지 및 피뢰침 설비)"/>
      <sheetName val="공량(3. CABLE TRAY)"/>
      <sheetName val="공량(4. 가압장 동력)"/>
      <sheetName val="공량(5. 약품투입동,응집침전지 동력)"/>
      <sheetName val="공량(6. 여과지 동력)"/>
      <sheetName val="공량(7. 농축조,농축분배조 동력)"/>
      <sheetName val="공량(8. 조정농축조,조정농축분배조 동력)"/>
      <sheetName val="공량(9. 탈리액농축조,탈리액농축분배조 동력)"/>
      <sheetName val="공량(10. 탈수기동,회수펌프동 동력)"/>
      <sheetName val="공량(11. 식당 및 창고 전력간선,전열)"/>
      <sheetName val="공량(12. 식당 및 창고 전등)"/>
      <sheetName val="공량(13. 가압장 전력간선,전열)"/>
      <sheetName val="공량(14. 가압장 전등)"/>
      <sheetName val="공량(15. 여과지 전력간선,전열)"/>
      <sheetName val="공량(16. 여과지 전등)"/>
      <sheetName val="공량(17. 각 농축분배조 전등.전열)"/>
      <sheetName val="공량(18. 옥외 약전 및 방송)"/>
      <sheetName val="공량(19. 각동 약전 및 방송"/>
      <sheetName val="산출조서갑지"/>
      <sheetName val="산출조서(1.옥외전력 및 수변전, 외등설비)"/>
      <sheetName val="산출조서(2. 접지 및 피뢰침 설비)"/>
      <sheetName val="산출조서(3. CABLE TRAY)"/>
      <sheetName val="산출조서(4. 가압장 동력)"/>
      <sheetName val="산출조서(5. 약품투입동,응집침전지 동력)"/>
      <sheetName val="산출조서(6. 여과지 동력)"/>
      <sheetName val="산출조서(7. 농축조,농축분배조 동력)"/>
      <sheetName val="산출조서(8. 조정농축조,조정농축분배조 동력)"/>
      <sheetName val="산출조서(9. 탈리액농축조,탈리액농축분배조 동력)"/>
      <sheetName val="산출조서(10. 탈수기동,회수펌프동 동력)"/>
      <sheetName val="산출조서(11. 식당 및 창고 전력간선,전열)"/>
      <sheetName val="산출조서(12. 식당 및 창고 전등)"/>
      <sheetName val="산출조서(13. 가압장 전력간선,전열)"/>
      <sheetName val="산출조서(L1. 관리동 전등)"/>
      <sheetName val="산출조서(L2. 침사지 전등,전열)"/>
      <sheetName val="산출조서(15. 여과지 전력간선,전열)"/>
      <sheetName val="산출조서(16. 여과지 전등)"/>
      <sheetName val="산출조서(17. 각 농축분배조 전등.전열)"/>
      <sheetName val="산출조서(18. 옥외 약전 및 방송)"/>
      <sheetName val="산출조서(19. 각동 약전 및 방송)"/>
      <sheetName val="견적갑지"/>
      <sheetName val="Sheet6"/>
      <sheetName val="Sheet7"/>
      <sheetName val="Sheet8"/>
      <sheetName val="Sheet9"/>
      <sheetName val="Sheet10"/>
      <sheetName val="Sheet11"/>
      <sheetName val="Sheet12"/>
      <sheetName val="Sheet13"/>
      <sheetName val="Sheet14"/>
      <sheetName val="Sheet15"/>
      <sheetName val="Sheet16"/>
      <sheetName val="Sheet5"/>
      <sheetName val="한전 수탁비 계산 내역"/>
      <sheetName val="CUBICLE설치비 일위대가 "/>
      <sheetName val="9811"/>
      <sheetName val="NFB"/>
      <sheetName val="9509"/>
      <sheetName val="공사총원가계산서"/>
      <sheetName val="하수처리장-토목원가"/>
      <sheetName val="하수처리장-토목"/>
      <sheetName val="지장물취득비"/>
      <sheetName val="조경원가"/>
      <sheetName val="조경내역"/>
      <sheetName val="하수처리장-건축원가"/>
      <sheetName val="하수처리장-건축"/>
      <sheetName val="설비집계"/>
      <sheetName val="설비내역"/>
      <sheetName val="기계원가계산"/>
      <sheetName val="하수처리장-기계내역"/>
      <sheetName val="중계펌프장-기계내역"/>
      <sheetName val="전기원가"/>
      <sheetName val="전기집계"/>
      <sheetName val="하수처리장-전기집계"/>
      <sheetName val="하수처리장-전기내역"/>
      <sheetName val="중계펌프장-전기집계"/>
      <sheetName val="중계펌프장-전기내역"/>
      <sheetName val="하수처리장-사급자재대"/>
      <sheetName val="사급자재대-기계"/>
      <sheetName val="사급자재대-전기"/>
      <sheetName val="시운전비"/>
      <sheetName val="차집관로, 중계펌프장원가"/>
      <sheetName val="차집관로, 중계펌프장"/>
      <sheetName val="중계펌프장-건축"/>
      <sheetName val="중계펌프장-사급자재대"/>
      <sheetName val="공통"/>
      <sheetName val="현장급여"/>
      <sheetName val="기초일위"/>
      <sheetName val="시설일위"/>
      <sheetName val="조명일위"/>
      <sheetName val="집계표"/>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sheetData sheetId="93">
        <row r="3">
          <cell r="A3">
            <v>3</v>
          </cell>
        </row>
      </sheetData>
      <sheetData sheetId="94"/>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표지"/>
      <sheetName val="표제"/>
      <sheetName val="공사비총괄표"/>
      <sheetName val="총괄표"/>
      <sheetName val="토목"/>
      <sheetName val="조경총괄"/>
      <sheetName val="조경"/>
      <sheetName val="건축및설비총괄"/>
      <sheetName val="건축및설비내역서"/>
      <sheetName val="기계내역서"/>
      <sheetName val="전기및감시제어"/>
      <sheetName val="공사원가계산"/>
      <sheetName val="설계설명서"/>
      <sheetName val="Sheet3"/>
      <sheetName val="9811"/>
      <sheetName val="대비"/>
      <sheetName val="제경집계"/>
      <sheetName val="암거단위-1련"/>
      <sheetName val="9509"/>
      <sheetName val="기초단가"/>
      <sheetName val="약품공급2"/>
      <sheetName val="현장관리비"/>
      <sheetName val="관급"/>
      <sheetName val="내역"/>
      <sheetName val="원가계산서(남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토목"/>
      <sheetName val="PIPE-MUL"/>
      <sheetName val="내역"/>
      <sheetName val="DATA1"/>
      <sheetName val="CABLE SIZE-1"/>
      <sheetName val="일위대가목차"/>
      <sheetName val="변압기 및 발전기 용량"/>
      <sheetName val="단가일람"/>
      <sheetName val="단위량당중기"/>
      <sheetName val="일위대가"/>
      <sheetName val="토사(PE)"/>
      <sheetName val="노임단가"/>
      <sheetName val="단가조사"/>
      <sheetName val="단가"/>
      <sheetName val="토적단위"/>
      <sheetName val="이토변실(A3-LINE)"/>
      <sheetName val="내역서2안"/>
      <sheetName val="투찰추정"/>
      <sheetName val="Macro1"/>
      <sheetName val="일위대가표"/>
      <sheetName val="CON'C"/>
      <sheetName val="청주(철골발주의뢰서)"/>
      <sheetName val="단가산출서"/>
      <sheetName val="DATA"/>
      <sheetName val="데이타"/>
      <sheetName val="건축내역"/>
      <sheetName val="단가조사서"/>
      <sheetName val="단가산출"/>
      <sheetName val="sheet1 _2_"/>
      <sheetName val="교각1"/>
      <sheetName val="DATA 입력부"/>
      <sheetName val="백암비스타내역"/>
      <sheetName val="사각1,특1호"/>
      <sheetName val="음성방향"/>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단가표 (2)"/>
      <sheetName val="견적서표지 (2)"/>
      <sheetName val="견적서갑지 (2)"/>
      <sheetName val="공사비총괄표 (3)"/>
      <sheetName val="A동소화 (2)"/>
      <sheetName val="A동자탐 (2)"/>
      <sheetName val="단가표"/>
      <sheetName val="견적서표지"/>
      <sheetName val="견적서갑지"/>
      <sheetName val="공사비총괄표 (2)"/>
      <sheetName val="A동소화"/>
      <sheetName val="A동자탐"/>
      <sheetName val="B동소화"/>
      <sheetName val="B동자탐 "/>
    </sheetNames>
    <sheetDataSet>
      <sheetData sheetId="0" refreshError="1">
        <row r="2">
          <cell r="A2" t="str">
            <v>코드번호</v>
          </cell>
          <cell r="B2" t="str">
            <v>품명</v>
          </cell>
          <cell r="C2" t="str">
            <v>규격</v>
          </cell>
          <cell r="D2" t="str">
            <v>단위</v>
          </cell>
          <cell r="E2" t="str">
            <v>견적단가</v>
          </cell>
          <cell r="F2" t="str">
            <v>실행가</v>
          </cell>
          <cell r="G2" t="str">
            <v>구매가(VAT포함)</v>
          </cell>
        </row>
        <row r="3">
          <cell r="A3">
            <v>10001</v>
          </cell>
          <cell r="B3" t="str">
            <v>화재수신기</v>
          </cell>
          <cell r="C3" t="str">
            <v>P-1-25CCT</v>
          </cell>
          <cell r="D3" t="str">
            <v>면</v>
          </cell>
        </row>
        <row r="4">
          <cell r="A4">
            <v>10002</v>
          </cell>
          <cell r="B4" t="str">
            <v>화재수신기</v>
          </cell>
          <cell r="C4" t="str">
            <v>P-1-20CCT</v>
          </cell>
          <cell r="D4" t="str">
            <v>면</v>
          </cell>
          <cell r="E4">
            <v>550000</v>
          </cell>
          <cell r="F4">
            <v>170000</v>
          </cell>
        </row>
        <row r="5">
          <cell r="A5">
            <v>10003</v>
          </cell>
          <cell r="B5" t="str">
            <v>화재수신기</v>
          </cell>
          <cell r="C5" t="str">
            <v>P-1-15CCT</v>
          </cell>
          <cell r="D5" t="str">
            <v>면</v>
          </cell>
          <cell r="E5">
            <v>480000</v>
          </cell>
          <cell r="F5">
            <v>150000</v>
          </cell>
        </row>
        <row r="6">
          <cell r="A6">
            <v>10004</v>
          </cell>
          <cell r="B6" t="str">
            <v>화재수신기</v>
          </cell>
          <cell r="C6" t="str">
            <v>P-1-10CCT</v>
          </cell>
          <cell r="D6" t="str">
            <v>면</v>
          </cell>
          <cell r="E6">
            <v>380000</v>
          </cell>
          <cell r="F6">
            <v>130000</v>
          </cell>
        </row>
        <row r="7">
          <cell r="A7">
            <v>10005</v>
          </cell>
          <cell r="B7" t="str">
            <v>화재수신기</v>
          </cell>
          <cell r="C7" t="str">
            <v>P-1-5CCT</v>
          </cell>
          <cell r="D7" t="str">
            <v>면</v>
          </cell>
          <cell r="E7">
            <v>240000</v>
          </cell>
          <cell r="F7">
            <v>90000</v>
          </cell>
        </row>
        <row r="8">
          <cell r="A8">
            <v>10006</v>
          </cell>
          <cell r="B8" t="str">
            <v>화재수신기</v>
          </cell>
          <cell r="C8" t="str">
            <v>복합형/4</v>
          </cell>
          <cell r="D8" t="str">
            <v>면</v>
          </cell>
          <cell r="E8">
            <v>900000</v>
          </cell>
          <cell r="F8">
            <v>600000</v>
          </cell>
        </row>
        <row r="9">
          <cell r="A9">
            <v>10007</v>
          </cell>
          <cell r="B9" t="str">
            <v>화재수신기</v>
          </cell>
          <cell r="C9" t="str">
            <v>복합형/2</v>
          </cell>
          <cell r="D9" t="str">
            <v>면</v>
          </cell>
          <cell r="E9">
            <v>550000</v>
          </cell>
          <cell r="F9">
            <v>450000</v>
          </cell>
        </row>
        <row r="10">
          <cell r="A10">
            <v>10008</v>
          </cell>
          <cell r="B10" t="str">
            <v>경종</v>
          </cell>
          <cell r="C10" t="str">
            <v>DC 24V</v>
          </cell>
          <cell r="D10" t="str">
            <v>EA</v>
          </cell>
          <cell r="E10">
            <v>5500</v>
          </cell>
          <cell r="F10">
            <v>3600</v>
          </cell>
        </row>
        <row r="11">
          <cell r="A11">
            <v>10009</v>
          </cell>
          <cell r="B11" t="str">
            <v>표시등</v>
          </cell>
          <cell r="C11" t="str">
            <v>DC 24V/L.E.D</v>
          </cell>
          <cell r="D11" t="str">
            <v>EA</v>
          </cell>
          <cell r="E11">
            <v>2000</v>
          </cell>
          <cell r="F11">
            <v>900</v>
          </cell>
        </row>
        <row r="12">
          <cell r="A12">
            <v>10010</v>
          </cell>
          <cell r="B12" t="str">
            <v>발신기</v>
          </cell>
          <cell r="C12" t="str">
            <v>P-1급</v>
          </cell>
          <cell r="D12" t="str">
            <v>EA</v>
          </cell>
          <cell r="E12">
            <v>5000</v>
          </cell>
          <cell r="F12">
            <v>2900</v>
          </cell>
        </row>
        <row r="13">
          <cell r="A13">
            <v>10011</v>
          </cell>
          <cell r="B13" t="str">
            <v>기동램프</v>
          </cell>
          <cell r="C13" t="str">
            <v>AC 220V</v>
          </cell>
          <cell r="D13" t="str">
            <v>EA</v>
          </cell>
          <cell r="E13">
            <v>2300</v>
          </cell>
          <cell r="F13">
            <v>1400</v>
          </cell>
        </row>
        <row r="14">
          <cell r="A14">
            <v>10012</v>
          </cell>
          <cell r="B14" t="str">
            <v>차동식감지기</v>
          </cell>
          <cell r="C14" t="str">
            <v>스포트형</v>
          </cell>
          <cell r="D14" t="str">
            <v>EA</v>
          </cell>
          <cell r="E14">
            <v>5000</v>
          </cell>
          <cell r="F14">
            <v>2800</v>
          </cell>
        </row>
        <row r="15">
          <cell r="A15">
            <v>10013</v>
          </cell>
          <cell r="B15" t="str">
            <v>정온식감지기</v>
          </cell>
          <cell r="C15" t="str">
            <v>스포트형</v>
          </cell>
          <cell r="D15" t="str">
            <v>EA</v>
          </cell>
          <cell r="E15">
            <v>5000</v>
          </cell>
          <cell r="F15">
            <v>2500</v>
          </cell>
        </row>
        <row r="16">
          <cell r="A16">
            <v>10014</v>
          </cell>
          <cell r="B16" t="str">
            <v>연기식감지기</v>
          </cell>
          <cell r="C16" t="str">
            <v>광전식</v>
          </cell>
          <cell r="D16" t="str">
            <v>EA</v>
          </cell>
          <cell r="E16">
            <v>20000</v>
          </cell>
          <cell r="F16">
            <v>9800</v>
          </cell>
        </row>
        <row r="17">
          <cell r="A17">
            <v>10015</v>
          </cell>
          <cell r="B17" t="str">
            <v>통로유도표지</v>
          </cell>
          <cell r="C17" t="str">
            <v>축광</v>
          </cell>
          <cell r="D17" t="str">
            <v>EA</v>
          </cell>
          <cell r="E17">
            <v>4500</v>
          </cell>
          <cell r="F17">
            <v>2500</v>
          </cell>
        </row>
        <row r="18">
          <cell r="A18">
            <v>10016</v>
          </cell>
          <cell r="B18" t="str">
            <v>통로유도등</v>
          </cell>
          <cell r="C18" t="str">
            <v>매입형</v>
          </cell>
          <cell r="D18" t="str">
            <v>EA</v>
          </cell>
          <cell r="E18">
            <v>43000</v>
          </cell>
          <cell r="F18">
            <v>16000</v>
          </cell>
        </row>
        <row r="19">
          <cell r="A19">
            <v>10017</v>
          </cell>
          <cell r="B19" t="str">
            <v>통로유도등</v>
          </cell>
          <cell r="C19" t="str">
            <v>돌출형</v>
          </cell>
          <cell r="D19" t="str">
            <v>EA</v>
          </cell>
          <cell r="E19">
            <v>37000</v>
          </cell>
          <cell r="F19">
            <v>16000</v>
          </cell>
        </row>
        <row r="20">
          <cell r="A20">
            <v>10018</v>
          </cell>
          <cell r="B20" t="str">
            <v>피난구유도표지</v>
          </cell>
          <cell r="C20" t="str">
            <v>축광</v>
          </cell>
          <cell r="D20" t="str">
            <v>EA</v>
          </cell>
          <cell r="E20">
            <v>4000</v>
          </cell>
          <cell r="F20">
            <v>3000</v>
          </cell>
        </row>
        <row r="21">
          <cell r="A21">
            <v>10019</v>
          </cell>
          <cell r="B21" t="str">
            <v>피난구유도등</v>
          </cell>
          <cell r="C21" t="str">
            <v>10W</v>
          </cell>
          <cell r="D21" t="str">
            <v>EA</v>
          </cell>
          <cell r="E21">
            <v>28000</v>
          </cell>
          <cell r="F21">
            <v>14000</v>
          </cell>
        </row>
        <row r="22">
          <cell r="A22">
            <v>10020</v>
          </cell>
          <cell r="B22" t="str">
            <v>피난구유도등</v>
          </cell>
          <cell r="C22" t="str">
            <v>20W</v>
          </cell>
          <cell r="D22" t="str">
            <v>EA</v>
          </cell>
          <cell r="E22">
            <v>45000</v>
          </cell>
          <cell r="F22">
            <v>20000</v>
          </cell>
        </row>
        <row r="23">
          <cell r="A23">
            <v>10021</v>
          </cell>
          <cell r="B23" t="str">
            <v>피난구유도등</v>
          </cell>
          <cell r="C23" t="str">
            <v>40W</v>
          </cell>
          <cell r="D23" t="str">
            <v>EA</v>
          </cell>
          <cell r="E23">
            <v>110000</v>
          </cell>
          <cell r="F23">
            <v>85000</v>
          </cell>
        </row>
        <row r="24">
          <cell r="A24">
            <v>10022</v>
          </cell>
          <cell r="B24" t="str">
            <v>비상조명등</v>
          </cell>
          <cell r="C24" t="str">
            <v>AC 220V</v>
          </cell>
          <cell r="D24" t="str">
            <v>EA</v>
          </cell>
          <cell r="E24">
            <v>78000</v>
          </cell>
          <cell r="F24">
            <v>50000</v>
          </cell>
        </row>
        <row r="25">
          <cell r="A25">
            <v>10023</v>
          </cell>
          <cell r="B25" t="str">
            <v>AMP</v>
          </cell>
          <cell r="C25" t="str">
            <v>50W</v>
          </cell>
          <cell r="D25" t="str">
            <v>면</v>
          </cell>
          <cell r="E25">
            <v>450000</v>
          </cell>
        </row>
        <row r="26">
          <cell r="A26">
            <v>10024</v>
          </cell>
          <cell r="B26" t="str">
            <v>스피커</v>
          </cell>
          <cell r="C26" t="str">
            <v>세대1W</v>
          </cell>
          <cell r="D26" t="str">
            <v>EA</v>
          </cell>
          <cell r="E26">
            <v>5000</v>
          </cell>
          <cell r="F26">
            <v>3800</v>
          </cell>
        </row>
        <row r="27">
          <cell r="A27">
            <v>10025</v>
          </cell>
          <cell r="B27" t="str">
            <v>스피커</v>
          </cell>
          <cell r="C27" t="str">
            <v>3W</v>
          </cell>
          <cell r="D27" t="str">
            <v>EA</v>
          </cell>
          <cell r="E27">
            <v>20000</v>
          </cell>
          <cell r="F27">
            <v>9500</v>
          </cell>
        </row>
        <row r="28">
          <cell r="A28">
            <v>10026</v>
          </cell>
          <cell r="B28" t="str">
            <v>소화전세트</v>
          </cell>
          <cell r="C28" t="str">
            <v>경,표,발,기동램프</v>
          </cell>
          <cell r="D28" t="str">
            <v>SET</v>
          </cell>
          <cell r="E28">
            <v>14600</v>
          </cell>
          <cell r="F28">
            <v>8800</v>
          </cell>
        </row>
        <row r="29">
          <cell r="A29">
            <v>10027</v>
          </cell>
          <cell r="B29" t="str">
            <v>속보함세트</v>
          </cell>
          <cell r="C29" t="str">
            <v>경,표,발신기</v>
          </cell>
          <cell r="D29" t="str">
            <v>SET</v>
          </cell>
          <cell r="E29">
            <v>56600</v>
          </cell>
          <cell r="F29">
            <v>38400</v>
          </cell>
        </row>
        <row r="30">
          <cell r="A30">
            <v>10028</v>
          </cell>
          <cell r="B30" t="str">
            <v>속보내함</v>
          </cell>
          <cell r="C30" t="str">
            <v>200*600</v>
          </cell>
          <cell r="D30" t="str">
            <v>EA</v>
          </cell>
          <cell r="E30">
            <v>12000</v>
          </cell>
          <cell r="F30">
            <v>6000</v>
          </cell>
        </row>
        <row r="31">
          <cell r="A31">
            <v>10029</v>
          </cell>
          <cell r="B31" t="str">
            <v>속보함커버</v>
          </cell>
          <cell r="C31" t="str">
            <v>SUS</v>
          </cell>
          <cell r="D31" t="str">
            <v>EA</v>
          </cell>
          <cell r="E31">
            <v>32300</v>
          </cell>
          <cell r="F31">
            <v>19000</v>
          </cell>
        </row>
        <row r="32">
          <cell r="A32">
            <v>10030</v>
          </cell>
          <cell r="B32" t="str">
            <v>속노함노출</v>
          </cell>
          <cell r="C32" t="str">
            <v>STEEL</v>
          </cell>
          <cell r="D32" t="str">
            <v>EA</v>
          </cell>
          <cell r="E32">
            <v>9000</v>
          </cell>
          <cell r="F32">
            <v>4500</v>
          </cell>
        </row>
        <row r="33">
          <cell r="A33">
            <v>10031</v>
          </cell>
          <cell r="B33" t="str">
            <v>속노함노출</v>
          </cell>
          <cell r="C33" t="str">
            <v>SUS</v>
          </cell>
          <cell r="D33" t="str">
            <v>EA</v>
          </cell>
          <cell r="E33">
            <v>45000</v>
          </cell>
          <cell r="F33">
            <v>25000</v>
          </cell>
        </row>
        <row r="34">
          <cell r="A34">
            <v>10032</v>
          </cell>
          <cell r="B34" t="str">
            <v>중계기</v>
          </cell>
          <cell r="C34" t="str">
            <v>HI-MUX2/2/2</v>
          </cell>
          <cell r="D34" t="str">
            <v>EA</v>
          </cell>
          <cell r="E34">
            <v>120000</v>
          </cell>
          <cell r="F34">
            <v>55000</v>
          </cell>
        </row>
        <row r="35">
          <cell r="A35">
            <v>10033</v>
          </cell>
          <cell r="B35" t="str">
            <v>비상콘센트</v>
          </cell>
          <cell r="C35" t="str">
            <v>소화전내장형</v>
          </cell>
          <cell r="D35" t="str">
            <v>EA</v>
          </cell>
          <cell r="E35">
            <v>65000</v>
          </cell>
          <cell r="F35">
            <v>45000</v>
          </cell>
        </row>
        <row r="36">
          <cell r="A36">
            <v>10034</v>
          </cell>
          <cell r="B36" t="str">
            <v>전자싸이렌</v>
          </cell>
          <cell r="C36" t="str">
            <v>DC 24V</v>
          </cell>
          <cell r="D36" t="str">
            <v>EA</v>
          </cell>
          <cell r="E36">
            <v>25000</v>
          </cell>
          <cell r="F36">
            <v>11000</v>
          </cell>
        </row>
        <row r="37">
          <cell r="A37">
            <v>10035</v>
          </cell>
          <cell r="B37" t="str">
            <v>S.V.P</v>
          </cell>
          <cell r="C37" t="str">
            <v>DC 24V</v>
          </cell>
          <cell r="D37" t="str">
            <v>면</v>
          </cell>
          <cell r="E37">
            <v>62000</v>
          </cell>
          <cell r="F37">
            <v>25000</v>
          </cell>
        </row>
        <row r="38">
          <cell r="A38">
            <v>10036</v>
          </cell>
          <cell r="B38" t="str">
            <v>저수위경보</v>
          </cell>
          <cell r="C38" t="str">
            <v>DC 24V</v>
          </cell>
          <cell r="D38" t="str">
            <v>EA</v>
          </cell>
          <cell r="E38">
            <v>35000</v>
          </cell>
          <cell r="F38">
            <v>18000</v>
          </cell>
        </row>
        <row r="39">
          <cell r="A39">
            <v>10037</v>
          </cell>
          <cell r="B39" t="str">
            <v>TAMPER SWITCH</v>
          </cell>
          <cell r="C39" t="str">
            <v>DC 24V</v>
          </cell>
          <cell r="D39" t="str">
            <v>EA</v>
          </cell>
          <cell r="E39">
            <v>5000</v>
          </cell>
        </row>
        <row r="40">
          <cell r="A40">
            <v>10038</v>
          </cell>
          <cell r="B40" t="str">
            <v>MCC P/L</v>
          </cell>
          <cell r="C40" t="str">
            <v>AC 380V</v>
          </cell>
          <cell r="D40" t="str">
            <v>면</v>
          </cell>
          <cell r="E40">
            <v>750000</v>
          </cell>
          <cell r="F40">
            <v>700000</v>
          </cell>
        </row>
        <row r="41">
          <cell r="A41">
            <v>10039</v>
          </cell>
          <cell r="B41" t="str">
            <v>전선관</v>
          </cell>
          <cell r="C41" t="str">
            <v>HI-LEX16C</v>
          </cell>
          <cell r="D41" t="str">
            <v>M</v>
          </cell>
          <cell r="E41">
            <v>180</v>
          </cell>
          <cell r="F41">
            <v>110</v>
          </cell>
        </row>
        <row r="42">
          <cell r="A42">
            <v>10040</v>
          </cell>
          <cell r="B42" t="str">
            <v>전선관</v>
          </cell>
          <cell r="C42" t="str">
            <v>HI-LEX22C</v>
          </cell>
          <cell r="D42" t="str">
            <v>M</v>
          </cell>
          <cell r="E42">
            <v>216</v>
          </cell>
          <cell r="F42">
            <v>150</v>
          </cell>
        </row>
        <row r="43">
          <cell r="A43">
            <v>10041</v>
          </cell>
          <cell r="B43" t="str">
            <v>전선관</v>
          </cell>
          <cell r="C43" t="str">
            <v>HI-LEX28C</v>
          </cell>
          <cell r="D43" t="str">
            <v>M</v>
          </cell>
          <cell r="E43">
            <v>315</v>
          </cell>
          <cell r="F43">
            <v>200</v>
          </cell>
        </row>
        <row r="44">
          <cell r="A44">
            <v>10042</v>
          </cell>
          <cell r="B44" t="str">
            <v>전선관</v>
          </cell>
          <cell r="C44" t="str">
            <v>HI-16C</v>
          </cell>
          <cell r="D44" t="str">
            <v>M</v>
          </cell>
          <cell r="E44">
            <v>390</v>
          </cell>
          <cell r="F44">
            <v>365</v>
          </cell>
        </row>
        <row r="45">
          <cell r="A45">
            <v>10043</v>
          </cell>
          <cell r="B45" t="str">
            <v>전선관</v>
          </cell>
          <cell r="C45" t="str">
            <v>HI-22C</v>
          </cell>
          <cell r="D45" t="str">
            <v>M</v>
          </cell>
          <cell r="E45">
            <v>430</v>
          </cell>
          <cell r="F45">
            <v>410</v>
          </cell>
        </row>
        <row r="46">
          <cell r="A46">
            <v>10044</v>
          </cell>
          <cell r="B46" t="str">
            <v>전선관</v>
          </cell>
          <cell r="C46" t="str">
            <v>HI-28C</v>
          </cell>
          <cell r="D46" t="str">
            <v>M</v>
          </cell>
          <cell r="E46">
            <v>750</v>
          </cell>
          <cell r="F46">
            <v>720</v>
          </cell>
        </row>
        <row r="47">
          <cell r="A47">
            <v>10045</v>
          </cell>
          <cell r="B47" t="str">
            <v>전선관</v>
          </cell>
          <cell r="C47" t="str">
            <v>HI-36C</v>
          </cell>
          <cell r="D47" t="str">
            <v>M</v>
          </cell>
          <cell r="E47">
            <v>1350</v>
          </cell>
          <cell r="F47">
            <v>1200</v>
          </cell>
        </row>
        <row r="48">
          <cell r="A48">
            <v>10046</v>
          </cell>
          <cell r="B48" t="str">
            <v>전선관</v>
          </cell>
          <cell r="C48" t="str">
            <v>ST-16C</v>
          </cell>
          <cell r="D48" t="str">
            <v>M</v>
          </cell>
          <cell r="E48">
            <v>1230</v>
          </cell>
          <cell r="F48">
            <v>1160</v>
          </cell>
        </row>
        <row r="49">
          <cell r="A49">
            <v>10047</v>
          </cell>
          <cell r="B49" t="str">
            <v>전선관</v>
          </cell>
          <cell r="C49" t="str">
            <v>ST-22C</v>
          </cell>
          <cell r="D49" t="str">
            <v>M</v>
          </cell>
          <cell r="E49">
            <v>1620</v>
          </cell>
          <cell r="F49">
            <v>1480</v>
          </cell>
        </row>
        <row r="50">
          <cell r="A50">
            <v>10048</v>
          </cell>
          <cell r="B50" t="str">
            <v>전선관</v>
          </cell>
          <cell r="C50" t="str">
            <v>ST-28C</v>
          </cell>
          <cell r="D50" t="str">
            <v>M</v>
          </cell>
          <cell r="E50">
            <v>2100</v>
          </cell>
          <cell r="F50">
            <v>1930</v>
          </cell>
        </row>
        <row r="51">
          <cell r="A51">
            <v>10049</v>
          </cell>
          <cell r="B51" t="str">
            <v>전선관</v>
          </cell>
          <cell r="C51" t="str">
            <v>ST-36C</v>
          </cell>
          <cell r="D51" t="str">
            <v>M</v>
          </cell>
          <cell r="E51">
            <v>2440</v>
          </cell>
          <cell r="F51">
            <v>2370</v>
          </cell>
        </row>
        <row r="52">
          <cell r="A52">
            <v>10050</v>
          </cell>
          <cell r="B52" t="str">
            <v>노말밴드</v>
          </cell>
          <cell r="C52" t="str">
            <v>HI-28C</v>
          </cell>
          <cell r="D52" t="str">
            <v>EA</v>
          </cell>
          <cell r="E52">
            <v>1232</v>
          </cell>
          <cell r="F52">
            <v>1010</v>
          </cell>
        </row>
        <row r="53">
          <cell r="A53">
            <v>10051</v>
          </cell>
          <cell r="B53" t="str">
            <v>노말밴드</v>
          </cell>
          <cell r="C53" t="str">
            <v>HI-36C</v>
          </cell>
          <cell r="D53" t="str">
            <v>EA</v>
          </cell>
          <cell r="E53">
            <v>1250</v>
          </cell>
          <cell r="F53">
            <v>1080</v>
          </cell>
        </row>
        <row r="54">
          <cell r="A54">
            <v>10052</v>
          </cell>
          <cell r="B54" t="str">
            <v>노말밴드</v>
          </cell>
          <cell r="C54" t="str">
            <v>ST-28C</v>
          </cell>
          <cell r="D54" t="str">
            <v>EA</v>
          </cell>
          <cell r="E54">
            <v>1875</v>
          </cell>
          <cell r="F54">
            <v>1720</v>
          </cell>
        </row>
        <row r="55">
          <cell r="A55">
            <v>10053</v>
          </cell>
          <cell r="B55" t="str">
            <v>노말밴드</v>
          </cell>
          <cell r="C55" t="str">
            <v>ST-36C</v>
          </cell>
          <cell r="D55" t="str">
            <v>EA</v>
          </cell>
          <cell r="E55">
            <v>2980</v>
          </cell>
          <cell r="F55">
            <v>2300</v>
          </cell>
        </row>
        <row r="56">
          <cell r="A56">
            <v>10054</v>
          </cell>
          <cell r="B56" t="str">
            <v>ELP전선관</v>
          </cell>
          <cell r="C56" t="str">
            <v>30MM</v>
          </cell>
          <cell r="D56" t="str">
            <v>M</v>
          </cell>
          <cell r="E56">
            <v>496</v>
          </cell>
          <cell r="F56">
            <v>340</v>
          </cell>
        </row>
        <row r="57">
          <cell r="A57">
            <v>10055</v>
          </cell>
          <cell r="B57" t="str">
            <v>ELP전선관</v>
          </cell>
          <cell r="C57" t="str">
            <v>40MM</v>
          </cell>
          <cell r="D57" t="str">
            <v>M</v>
          </cell>
          <cell r="E57">
            <v>715</v>
          </cell>
          <cell r="F57">
            <v>530</v>
          </cell>
        </row>
        <row r="58">
          <cell r="A58">
            <v>10056</v>
          </cell>
          <cell r="B58" t="str">
            <v>ELP전선관</v>
          </cell>
          <cell r="C58" t="str">
            <v>50MM</v>
          </cell>
          <cell r="D58" t="str">
            <v>M</v>
          </cell>
          <cell r="E58">
            <v>875</v>
          </cell>
          <cell r="F58">
            <v>680</v>
          </cell>
        </row>
        <row r="59">
          <cell r="A59">
            <v>10057</v>
          </cell>
          <cell r="B59" t="str">
            <v>2종비닐절연전선</v>
          </cell>
          <cell r="C59" t="str">
            <v>IV 1.2MM</v>
          </cell>
          <cell r="D59" t="str">
            <v>M</v>
          </cell>
          <cell r="E59">
            <v>55</v>
          </cell>
        </row>
        <row r="60">
          <cell r="A60">
            <v>10058</v>
          </cell>
          <cell r="B60" t="str">
            <v>2종비닐절연전선</v>
          </cell>
          <cell r="C60" t="str">
            <v>HIV 1.2MM</v>
          </cell>
          <cell r="D60" t="str">
            <v>M</v>
          </cell>
          <cell r="E60">
            <v>57</v>
          </cell>
          <cell r="F60">
            <v>40</v>
          </cell>
        </row>
        <row r="61">
          <cell r="A61">
            <v>10059</v>
          </cell>
          <cell r="B61" t="str">
            <v>2종비닐절연전선</v>
          </cell>
          <cell r="C61" t="str">
            <v>HIV 1.6MM</v>
          </cell>
          <cell r="D61" t="str">
            <v>M</v>
          </cell>
          <cell r="E61">
            <v>92</v>
          </cell>
          <cell r="F61">
            <v>68</v>
          </cell>
        </row>
        <row r="62">
          <cell r="A62">
            <v>10060</v>
          </cell>
          <cell r="B62" t="str">
            <v>2종비닐절연전선</v>
          </cell>
          <cell r="C62" t="str">
            <v>HIV 2.0MM</v>
          </cell>
          <cell r="D62" t="str">
            <v>M</v>
          </cell>
          <cell r="E62">
            <v>135</v>
          </cell>
          <cell r="F62">
            <v>90</v>
          </cell>
        </row>
        <row r="63">
          <cell r="A63">
            <v>10061</v>
          </cell>
          <cell r="B63" t="str">
            <v>CABLE</v>
          </cell>
          <cell r="C63" t="str">
            <v>HCVV-SB1.25SQ 2/C</v>
          </cell>
          <cell r="D63" t="str">
            <v>M</v>
          </cell>
          <cell r="E63">
            <v>836</v>
          </cell>
          <cell r="F63">
            <v>764</v>
          </cell>
        </row>
        <row r="64">
          <cell r="A64">
            <v>10062</v>
          </cell>
          <cell r="B64" t="str">
            <v>CABLE</v>
          </cell>
          <cell r="C64" t="str">
            <v>FR-3 1.6MM 2/C</v>
          </cell>
          <cell r="D64" t="str">
            <v>M</v>
          </cell>
          <cell r="E64">
            <v>924</v>
          </cell>
          <cell r="F64">
            <v>630</v>
          </cell>
        </row>
        <row r="65">
          <cell r="A65">
            <v>10063</v>
          </cell>
          <cell r="B65" t="str">
            <v>CABLE</v>
          </cell>
          <cell r="C65" t="str">
            <v>FR-3 1.6MM 3/C</v>
          </cell>
          <cell r="D65" t="str">
            <v>M</v>
          </cell>
          <cell r="E65">
            <v>1118</v>
          </cell>
          <cell r="F65">
            <v>940</v>
          </cell>
        </row>
        <row r="66">
          <cell r="A66">
            <v>10064</v>
          </cell>
          <cell r="B66" t="str">
            <v>CABLE</v>
          </cell>
          <cell r="C66" t="str">
            <v>FR-3 1.6MM 7/C</v>
          </cell>
          <cell r="D66" t="str">
            <v>M</v>
          </cell>
          <cell r="E66">
            <v>1851</v>
          </cell>
          <cell r="F66">
            <v>1390</v>
          </cell>
        </row>
        <row r="67">
          <cell r="A67">
            <v>10065</v>
          </cell>
          <cell r="B67" t="str">
            <v>CABLE</v>
          </cell>
          <cell r="C67" t="str">
            <v>FR-3 1.6MM 8/C</v>
          </cell>
          <cell r="D67" t="str">
            <v>M</v>
          </cell>
          <cell r="E67">
            <v>2061</v>
          </cell>
          <cell r="F67">
            <v>1545</v>
          </cell>
        </row>
        <row r="68">
          <cell r="A68">
            <v>10066</v>
          </cell>
          <cell r="B68" t="str">
            <v>CABLE</v>
          </cell>
          <cell r="C68" t="str">
            <v>FR-3 1.6MM 9/C</v>
          </cell>
          <cell r="D68" t="str">
            <v>M</v>
          </cell>
          <cell r="E68">
            <v>2259</v>
          </cell>
          <cell r="F68">
            <v>1695</v>
          </cell>
        </row>
        <row r="69">
          <cell r="A69">
            <v>10067</v>
          </cell>
          <cell r="B69" t="str">
            <v>CABLE</v>
          </cell>
          <cell r="C69" t="str">
            <v>FR-3 1.6MM 10/C</v>
          </cell>
          <cell r="D69" t="str">
            <v>M</v>
          </cell>
          <cell r="E69">
            <v>2493</v>
          </cell>
          <cell r="F69">
            <v>1870</v>
          </cell>
        </row>
        <row r="70">
          <cell r="A70">
            <v>10068</v>
          </cell>
          <cell r="B70" t="str">
            <v>CABLE</v>
          </cell>
          <cell r="C70" t="str">
            <v>FR-3 1.6MM 12/C</v>
          </cell>
          <cell r="D70" t="str">
            <v>M</v>
          </cell>
          <cell r="E70">
            <v>2753</v>
          </cell>
          <cell r="F70">
            <v>2065</v>
          </cell>
        </row>
        <row r="71">
          <cell r="A71">
            <v>10069</v>
          </cell>
          <cell r="B71" t="str">
            <v>CABLE</v>
          </cell>
          <cell r="C71" t="str">
            <v>FR-3 1.6MM 15/C</v>
          </cell>
          <cell r="D71" t="str">
            <v>M</v>
          </cell>
          <cell r="E71">
            <v>3281</v>
          </cell>
          <cell r="F71">
            <v>2460</v>
          </cell>
        </row>
        <row r="72">
          <cell r="A72">
            <v>10070</v>
          </cell>
          <cell r="B72" t="str">
            <v>CABLE</v>
          </cell>
          <cell r="C72" t="str">
            <v>FR-3 1.2MM 4/C</v>
          </cell>
          <cell r="D72" t="str">
            <v>M</v>
          </cell>
          <cell r="E72">
            <v>1152</v>
          </cell>
          <cell r="F72">
            <v>865</v>
          </cell>
        </row>
        <row r="73">
          <cell r="A73">
            <v>10071</v>
          </cell>
          <cell r="B73" t="str">
            <v>CABLE</v>
          </cell>
          <cell r="C73" t="str">
            <v>FR-3 2.0MM 3/C</v>
          </cell>
          <cell r="D73" t="str">
            <v>M</v>
          </cell>
          <cell r="E73">
            <v>1252</v>
          </cell>
          <cell r="F73">
            <v>940</v>
          </cell>
        </row>
        <row r="74">
          <cell r="A74">
            <v>10072</v>
          </cell>
          <cell r="B74" t="str">
            <v>CABLE</v>
          </cell>
          <cell r="C74" t="str">
            <v xml:space="preserve">HIV 5.5SQ </v>
          </cell>
          <cell r="D74" t="str">
            <v>M</v>
          </cell>
          <cell r="E74">
            <v>271</v>
          </cell>
          <cell r="F74">
            <v>180</v>
          </cell>
        </row>
        <row r="75">
          <cell r="A75">
            <v>10073</v>
          </cell>
          <cell r="B75" t="str">
            <v>아우트레드복스</v>
          </cell>
          <cell r="C75" t="str">
            <v>8각</v>
          </cell>
          <cell r="D75" t="str">
            <v>EA</v>
          </cell>
          <cell r="E75">
            <v>540</v>
          </cell>
          <cell r="F75">
            <v>370</v>
          </cell>
        </row>
        <row r="76">
          <cell r="A76">
            <v>10074</v>
          </cell>
          <cell r="B76" t="str">
            <v>아우트레드복스</v>
          </cell>
          <cell r="C76" t="str">
            <v>4각</v>
          </cell>
          <cell r="D76" t="str">
            <v>EA</v>
          </cell>
          <cell r="E76">
            <v>630</v>
          </cell>
          <cell r="F76">
            <v>420</v>
          </cell>
        </row>
        <row r="77">
          <cell r="A77">
            <v>10075</v>
          </cell>
          <cell r="B77" t="str">
            <v>아우트레드복스</v>
          </cell>
          <cell r="C77" t="str">
            <v>8각 54MM</v>
          </cell>
          <cell r="D77" t="str">
            <v>EA</v>
          </cell>
          <cell r="E77">
            <v>580</v>
          </cell>
          <cell r="F77">
            <v>450</v>
          </cell>
        </row>
        <row r="78">
          <cell r="A78">
            <v>10076</v>
          </cell>
          <cell r="B78" t="str">
            <v>아우트레드복스</v>
          </cell>
          <cell r="C78" t="str">
            <v>4각 54MM</v>
          </cell>
          <cell r="D78" t="str">
            <v>EA</v>
          </cell>
          <cell r="E78">
            <v>770</v>
          </cell>
          <cell r="F78">
            <v>530</v>
          </cell>
        </row>
        <row r="79">
          <cell r="A79">
            <v>10077</v>
          </cell>
          <cell r="B79" t="str">
            <v>후렉시블</v>
          </cell>
          <cell r="C79" t="str">
            <v>16MM(비방수)</v>
          </cell>
          <cell r="D79" t="str">
            <v>M</v>
          </cell>
          <cell r="E79">
            <v>230</v>
          </cell>
          <cell r="F79">
            <v>180</v>
          </cell>
        </row>
        <row r="80">
          <cell r="A80">
            <v>10078</v>
          </cell>
          <cell r="B80" t="str">
            <v>후렉시블</v>
          </cell>
          <cell r="C80" t="str">
            <v>16MM(방수)</v>
          </cell>
          <cell r="D80" t="str">
            <v>M</v>
          </cell>
          <cell r="E80">
            <v>370</v>
          </cell>
          <cell r="F80">
            <v>265</v>
          </cell>
        </row>
        <row r="81">
          <cell r="A81">
            <v>10079</v>
          </cell>
          <cell r="B81" t="str">
            <v>후렉시블</v>
          </cell>
          <cell r="C81" t="str">
            <v>22MM(방수)</v>
          </cell>
          <cell r="D81" t="str">
            <v>M</v>
          </cell>
          <cell r="E81">
            <v>506</v>
          </cell>
          <cell r="F81">
            <v>380</v>
          </cell>
        </row>
        <row r="82">
          <cell r="A82">
            <v>10080</v>
          </cell>
          <cell r="B82" t="str">
            <v>후렉시블</v>
          </cell>
          <cell r="C82" t="str">
            <v>28MM(방수)</v>
          </cell>
          <cell r="D82" t="str">
            <v>M</v>
          </cell>
          <cell r="E82">
            <v>645</v>
          </cell>
          <cell r="F82">
            <v>515</v>
          </cell>
        </row>
        <row r="83">
          <cell r="A83">
            <v>10081</v>
          </cell>
          <cell r="B83" t="str">
            <v>후렉시블</v>
          </cell>
          <cell r="C83" t="str">
            <v>16MM(코푸렉스)</v>
          </cell>
          <cell r="D83" t="str">
            <v>M</v>
          </cell>
          <cell r="E83">
            <v>1120</v>
          </cell>
          <cell r="F83">
            <v>980</v>
          </cell>
        </row>
        <row r="84">
          <cell r="A84">
            <v>10082</v>
          </cell>
          <cell r="B84" t="str">
            <v>후렉시블</v>
          </cell>
          <cell r="C84" t="str">
            <v>22MM(코푸렉스)</v>
          </cell>
          <cell r="D84" t="str">
            <v>M</v>
          </cell>
          <cell r="E84">
            <v>1500</v>
          </cell>
          <cell r="F84">
            <v>1315</v>
          </cell>
        </row>
        <row r="85">
          <cell r="A85">
            <v>10083</v>
          </cell>
          <cell r="B85" t="str">
            <v>후렉시블</v>
          </cell>
          <cell r="C85" t="str">
            <v>28MM(코푸렉스)</v>
          </cell>
          <cell r="D85" t="str">
            <v>M</v>
          </cell>
          <cell r="E85">
            <v>2100</v>
          </cell>
          <cell r="F85">
            <v>1800</v>
          </cell>
        </row>
        <row r="86">
          <cell r="A86">
            <v>10084</v>
          </cell>
          <cell r="B86" t="str">
            <v>JOINT BOX</v>
          </cell>
          <cell r="C86" t="str">
            <v>150*150*100</v>
          </cell>
          <cell r="D86" t="str">
            <v>EA</v>
          </cell>
          <cell r="E86">
            <v>2700</v>
          </cell>
          <cell r="F86">
            <v>2530</v>
          </cell>
        </row>
        <row r="87">
          <cell r="A87">
            <v>10085</v>
          </cell>
          <cell r="B87" t="str">
            <v>PULL BOX</v>
          </cell>
          <cell r="C87" t="str">
            <v>300*300*200</v>
          </cell>
          <cell r="D87" t="str">
            <v>EA</v>
          </cell>
          <cell r="E87">
            <v>4900</v>
          </cell>
          <cell r="F87">
            <v>4150</v>
          </cell>
        </row>
        <row r="88">
          <cell r="A88">
            <v>10086</v>
          </cell>
          <cell r="B88" t="str">
            <v>PULL BOX</v>
          </cell>
          <cell r="C88" t="str">
            <v>200*200*150</v>
          </cell>
          <cell r="D88" t="str">
            <v>EA</v>
          </cell>
          <cell r="E88">
            <v>4300</v>
          </cell>
          <cell r="F88">
            <v>4150</v>
          </cell>
        </row>
        <row r="89">
          <cell r="A89">
            <v>10087</v>
          </cell>
          <cell r="B89" t="str">
            <v>PULL BOX</v>
          </cell>
          <cell r="C89" t="str">
            <v>200*200*100</v>
          </cell>
          <cell r="D89" t="str">
            <v>EA</v>
          </cell>
          <cell r="E89">
            <v>3600</v>
          </cell>
          <cell r="F89">
            <v>3500</v>
          </cell>
        </row>
        <row r="90">
          <cell r="A90">
            <v>10088</v>
          </cell>
          <cell r="B90" t="str">
            <v>단자대</v>
          </cell>
          <cell r="C90" t="str">
            <v>20A15P</v>
          </cell>
          <cell r="D90" t="str">
            <v>EA</v>
          </cell>
          <cell r="E90">
            <v>2400</v>
          </cell>
          <cell r="F90">
            <v>1900</v>
          </cell>
        </row>
        <row r="91">
          <cell r="A91">
            <v>10089</v>
          </cell>
          <cell r="B91" t="str">
            <v>단자대</v>
          </cell>
          <cell r="C91" t="str">
            <v>20A20P</v>
          </cell>
          <cell r="D91" t="str">
            <v>EA</v>
          </cell>
          <cell r="E91">
            <v>3400</v>
          </cell>
          <cell r="F91">
            <v>2670</v>
          </cell>
        </row>
        <row r="92">
          <cell r="A92">
            <v>10090</v>
          </cell>
          <cell r="B92" t="str">
            <v>단자대</v>
          </cell>
          <cell r="C92" t="str">
            <v>20A25P</v>
          </cell>
          <cell r="D92" t="str">
            <v>EA</v>
          </cell>
          <cell r="E92">
            <v>4500</v>
          </cell>
        </row>
        <row r="93">
          <cell r="A93">
            <v>10091</v>
          </cell>
          <cell r="B93" t="str">
            <v>SP-T/B</v>
          </cell>
          <cell r="C93" t="str">
            <v>10P</v>
          </cell>
          <cell r="D93" t="str">
            <v>EA</v>
          </cell>
          <cell r="E93">
            <v>11500</v>
          </cell>
          <cell r="F93">
            <v>24000</v>
          </cell>
        </row>
        <row r="94">
          <cell r="A94">
            <v>10092</v>
          </cell>
          <cell r="B94" t="str">
            <v>FA-T/B</v>
          </cell>
          <cell r="C94" t="str">
            <v>20P</v>
          </cell>
          <cell r="D94" t="str">
            <v>EA</v>
          </cell>
          <cell r="E94">
            <v>12800</v>
          </cell>
          <cell r="F94">
            <v>28000</v>
          </cell>
        </row>
        <row r="95">
          <cell r="A95">
            <v>10093</v>
          </cell>
          <cell r="B95" t="str">
            <v>FA-T/B</v>
          </cell>
          <cell r="C95" t="str">
            <v>40P</v>
          </cell>
          <cell r="D95" t="str">
            <v>EA</v>
          </cell>
          <cell r="E95">
            <v>20000</v>
          </cell>
          <cell r="F95">
            <v>37000</v>
          </cell>
        </row>
        <row r="96">
          <cell r="A96">
            <v>10094</v>
          </cell>
          <cell r="B96" t="str">
            <v>전원공급기</v>
          </cell>
          <cell r="D96" t="str">
            <v>면</v>
          </cell>
          <cell r="E96">
            <v>320000</v>
          </cell>
          <cell r="F96">
            <v>250000</v>
          </cell>
        </row>
        <row r="97">
          <cell r="A97">
            <v>10095</v>
          </cell>
          <cell r="B97" t="str">
            <v>방화샷다연동제어기</v>
          </cell>
          <cell r="C97" t="str">
            <v>매입형</v>
          </cell>
          <cell r="D97" t="str">
            <v>SET</v>
          </cell>
          <cell r="E97">
            <v>350000</v>
          </cell>
          <cell r="F97">
            <v>100000</v>
          </cell>
        </row>
        <row r="98">
          <cell r="A98">
            <v>10096</v>
          </cell>
          <cell r="B98" t="str">
            <v>CABLE</v>
          </cell>
          <cell r="C98" t="str">
            <v>FR-3 1.6MM 4/C</v>
          </cell>
          <cell r="D98" t="str">
            <v>M</v>
          </cell>
          <cell r="E98">
            <v>1450</v>
          </cell>
          <cell r="F98">
            <v>1240</v>
          </cell>
        </row>
        <row r="99">
          <cell r="A99">
            <v>10097</v>
          </cell>
          <cell r="B99" t="str">
            <v>전선관</v>
          </cell>
          <cell r="C99" t="str">
            <v>HI-36C</v>
          </cell>
          <cell r="D99" t="str">
            <v>M</v>
          </cell>
          <cell r="E99">
            <v>1200</v>
          </cell>
          <cell r="F99">
            <v>1200</v>
          </cell>
        </row>
        <row r="100">
          <cell r="A100">
            <v>10098</v>
          </cell>
          <cell r="B100" t="str">
            <v>잡자재비</v>
          </cell>
          <cell r="C100" t="str">
            <v>재료비의5%</v>
          </cell>
          <cell r="D100" t="str">
            <v>식</v>
          </cell>
        </row>
        <row r="101">
          <cell r="A101">
            <v>10099</v>
          </cell>
          <cell r="B101" t="str">
            <v>전선관부속</v>
          </cell>
          <cell r="C101" t="str">
            <v>전선관의10%</v>
          </cell>
          <cell r="D101" t="str">
            <v>식</v>
          </cell>
        </row>
        <row r="102">
          <cell r="A102">
            <v>10100</v>
          </cell>
          <cell r="B102" t="str">
            <v>02.노무비</v>
          </cell>
        </row>
        <row r="103">
          <cell r="A103">
            <v>10101</v>
          </cell>
          <cell r="B103" t="str">
            <v>노무비</v>
          </cell>
          <cell r="C103" t="str">
            <v>내선전공</v>
          </cell>
          <cell r="D103" t="str">
            <v>인</v>
          </cell>
          <cell r="E103">
            <v>60000</v>
          </cell>
        </row>
        <row r="104">
          <cell r="A104">
            <v>10102</v>
          </cell>
          <cell r="B104" t="str">
            <v>노무비</v>
          </cell>
          <cell r="C104" t="str">
            <v>저압케이블공</v>
          </cell>
          <cell r="D104" t="str">
            <v>인</v>
          </cell>
          <cell r="E104">
            <v>66313</v>
          </cell>
        </row>
        <row r="105">
          <cell r="A105">
            <v>10103</v>
          </cell>
          <cell r="B105" t="str">
            <v>노무비</v>
          </cell>
          <cell r="C105" t="str">
            <v>통신내선공</v>
          </cell>
          <cell r="D105" t="str">
            <v>인</v>
          </cell>
          <cell r="E105">
            <v>57615</v>
          </cell>
        </row>
        <row r="106">
          <cell r="A106">
            <v>10104</v>
          </cell>
          <cell r="B106" t="str">
            <v>공구손료</v>
          </cell>
          <cell r="C106" t="str">
            <v>노무비의3%</v>
          </cell>
          <cell r="D106" t="str">
            <v>식</v>
          </cell>
        </row>
        <row r="107">
          <cell r="A107">
            <v>20001</v>
          </cell>
          <cell r="B107" t="str">
            <v>옥내소화전함</v>
          </cell>
          <cell r="C107" t="str">
            <v>1200*650*180</v>
          </cell>
          <cell r="D107" t="str">
            <v>SET</v>
          </cell>
          <cell r="E107">
            <v>150000</v>
          </cell>
          <cell r="F107">
            <v>87000</v>
          </cell>
        </row>
        <row r="108">
          <cell r="A108">
            <v>20002</v>
          </cell>
          <cell r="B108" t="str">
            <v>방수기구함</v>
          </cell>
          <cell r="C108" t="str">
            <v>1200*650*180</v>
          </cell>
          <cell r="D108" t="str">
            <v>SET</v>
          </cell>
          <cell r="E108">
            <v>150000</v>
          </cell>
          <cell r="F108">
            <v>87000</v>
          </cell>
        </row>
        <row r="109">
          <cell r="A109">
            <v>20003</v>
          </cell>
          <cell r="B109" t="str">
            <v>ANGLE V/V</v>
          </cell>
          <cell r="C109" t="str">
            <v>40A</v>
          </cell>
          <cell r="D109" t="str">
            <v>EA</v>
          </cell>
          <cell r="E109">
            <v>14000</v>
          </cell>
          <cell r="F109">
            <v>8000</v>
          </cell>
        </row>
        <row r="110">
          <cell r="A110">
            <v>20004</v>
          </cell>
          <cell r="B110" t="str">
            <v>ANGLE V/V</v>
          </cell>
          <cell r="C110" t="str">
            <v>65A</v>
          </cell>
          <cell r="D110" t="str">
            <v>EA</v>
          </cell>
          <cell r="E110">
            <v>24000</v>
          </cell>
          <cell r="F110">
            <v>18000</v>
          </cell>
        </row>
        <row r="111">
          <cell r="A111">
            <v>20005</v>
          </cell>
          <cell r="B111" t="str">
            <v>소방호스</v>
          </cell>
          <cell r="C111" t="str">
            <v>40A*15M</v>
          </cell>
          <cell r="D111" t="str">
            <v>EA</v>
          </cell>
          <cell r="E111">
            <v>25000</v>
          </cell>
          <cell r="F111">
            <v>20000</v>
          </cell>
        </row>
        <row r="112">
          <cell r="A112">
            <v>20006</v>
          </cell>
          <cell r="B112" t="str">
            <v>소방호스</v>
          </cell>
          <cell r="C112" t="str">
            <v>65A*15M</v>
          </cell>
          <cell r="D112" t="str">
            <v>EA</v>
          </cell>
          <cell r="E112">
            <v>55000</v>
          </cell>
          <cell r="F112">
            <v>40000</v>
          </cell>
        </row>
        <row r="113">
          <cell r="A113">
            <v>20007</v>
          </cell>
          <cell r="B113" t="str">
            <v>관창</v>
          </cell>
          <cell r="C113" t="str">
            <v>40A</v>
          </cell>
          <cell r="D113" t="str">
            <v>EA</v>
          </cell>
          <cell r="E113">
            <v>20000</v>
          </cell>
          <cell r="F113">
            <v>8000</v>
          </cell>
        </row>
        <row r="114">
          <cell r="A114">
            <v>20008</v>
          </cell>
          <cell r="B114" t="str">
            <v>관창</v>
          </cell>
          <cell r="C114" t="str">
            <v>65A</v>
          </cell>
          <cell r="D114" t="str">
            <v>EA</v>
          </cell>
          <cell r="E114">
            <v>25000</v>
          </cell>
          <cell r="F114">
            <v>10000</v>
          </cell>
        </row>
        <row r="115">
          <cell r="A115">
            <v>20009</v>
          </cell>
          <cell r="B115" t="str">
            <v>분말소화기</v>
          </cell>
          <cell r="C115" t="str">
            <v>1.5KG</v>
          </cell>
          <cell r="D115" t="str">
            <v>EA</v>
          </cell>
          <cell r="E115">
            <v>15000</v>
          </cell>
          <cell r="F115">
            <v>12000</v>
          </cell>
        </row>
        <row r="116">
          <cell r="A116">
            <v>20010</v>
          </cell>
          <cell r="B116" t="str">
            <v>분말소화기</v>
          </cell>
          <cell r="C116" t="str">
            <v>2.5KG</v>
          </cell>
          <cell r="D116" t="str">
            <v>EA</v>
          </cell>
          <cell r="E116">
            <v>23000</v>
          </cell>
          <cell r="F116">
            <v>13000</v>
          </cell>
        </row>
        <row r="117">
          <cell r="A117">
            <v>20011</v>
          </cell>
          <cell r="B117" t="str">
            <v>분말소화기</v>
          </cell>
          <cell r="C117" t="str">
            <v>3.3KG</v>
          </cell>
          <cell r="D117" t="str">
            <v>EA</v>
          </cell>
          <cell r="E117">
            <v>25000</v>
          </cell>
          <cell r="F117">
            <v>14000</v>
          </cell>
        </row>
        <row r="118">
          <cell r="A118">
            <v>20012</v>
          </cell>
          <cell r="B118" t="str">
            <v>분말소화기</v>
          </cell>
          <cell r="C118" t="str">
            <v>4.5KG</v>
          </cell>
          <cell r="D118" t="str">
            <v>EA</v>
          </cell>
          <cell r="E118">
            <v>32000</v>
          </cell>
          <cell r="F118">
            <v>16000</v>
          </cell>
        </row>
        <row r="119">
          <cell r="A119">
            <v>20013</v>
          </cell>
          <cell r="B119" t="str">
            <v>분말소화기</v>
          </cell>
          <cell r="C119" t="str">
            <v>20KG</v>
          </cell>
          <cell r="D119" t="str">
            <v>EA</v>
          </cell>
          <cell r="E119">
            <v>150000</v>
          </cell>
          <cell r="F119">
            <v>75000</v>
          </cell>
        </row>
        <row r="120">
          <cell r="A120">
            <v>20014</v>
          </cell>
          <cell r="B120" t="str">
            <v>자동확산소화기</v>
          </cell>
          <cell r="C120" t="str">
            <v>3.0KG</v>
          </cell>
          <cell r="D120" t="str">
            <v>EA</v>
          </cell>
          <cell r="E120">
            <v>28000</v>
          </cell>
          <cell r="F120">
            <v>15000</v>
          </cell>
        </row>
        <row r="121">
          <cell r="A121">
            <v>20015</v>
          </cell>
          <cell r="B121" t="str">
            <v>자동식소화기</v>
          </cell>
          <cell r="C121" t="str">
            <v>기계식</v>
          </cell>
          <cell r="D121" t="str">
            <v>EA</v>
          </cell>
          <cell r="E121">
            <v>165000</v>
          </cell>
          <cell r="F121">
            <v>140000</v>
          </cell>
        </row>
        <row r="122">
          <cell r="A122">
            <v>20016</v>
          </cell>
          <cell r="B122" t="str">
            <v>자동배수밸브</v>
          </cell>
          <cell r="C122" t="str">
            <v>20A</v>
          </cell>
          <cell r="D122" t="str">
            <v>EA</v>
          </cell>
          <cell r="E122">
            <v>4400</v>
          </cell>
          <cell r="F122">
            <v>4000</v>
          </cell>
        </row>
        <row r="123">
          <cell r="A123">
            <v>20017</v>
          </cell>
          <cell r="B123" t="str">
            <v>릴리프밸브</v>
          </cell>
          <cell r="C123" t="str">
            <v>25A</v>
          </cell>
          <cell r="D123" t="str">
            <v>EA</v>
          </cell>
          <cell r="E123">
            <v>30000</v>
          </cell>
          <cell r="F123">
            <v>16000</v>
          </cell>
        </row>
        <row r="124">
          <cell r="A124">
            <v>20018</v>
          </cell>
          <cell r="B124" t="str">
            <v>S/M CHECK V/V</v>
          </cell>
          <cell r="C124" t="str">
            <v>150A</v>
          </cell>
          <cell r="D124" t="str">
            <v>EA</v>
          </cell>
          <cell r="E124">
            <v>146000</v>
          </cell>
          <cell r="F124">
            <v>116999.99999999999</v>
          </cell>
          <cell r="G124">
            <v>128700</v>
          </cell>
        </row>
        <row r="125">
          <cell r="A125">
            <v>20019</v>
          </cell>
          <cell r="B125" t="str">
            <v>S/M CHECK V/V</v>
          </cell>
          <cell r="C125" t="str">
            <v>125A</v>
          </cell>
          <cell r="D125" t="str">
            <v>EA</v>
          </cell>
          <cell r="E125">
            <v>95760</v>
          </cell>
          <cell r="F125">
            <v>79800</v>
          </cell>
          <cell r="G125">
            <v>87780</v>
          </cell>
        </row>
        <row r="126">
          <cell r="A126">
            <v>20020</v>
          </cell>
          <cell r="B126" t="str">
            <v>S/M CHECK V/V</v>
          </cell>
          <cell r="C126" t="str">
            <v>100A</v>
          </cell>
          <cell r="D126" t="str">
            <v>EA</v>
          </cell>
          <cell r="E126">
            <v>68800</v>
          </cell>
          <cell r="F126">
            <v>50399.999999999993</v>
          </cell>
          <cell r="G126">
            <v>55440</v>
          </cell>
        </row>
        <row r="127">
          <cell r="A127">
            <v>20021</v>
          </cell>
          <cell r="B127" t="str">
            <v>S/M CHECK V/V</v>
          </cell>
          <cell r="C127" t="str">
            <v>80A</v>
          </cell>
          <cell r="D127" t="str">
            <v>EA</v>
          </cell>
          <cell r="E127">
            <v>48960</v>
          </cell>
          <cell r="F127">
            <v>40800</v>
          </cell>
          <cell r="G127">
            <v>44880</v>
          </cell>
        </row>
        <row r="128">
          <cell r="A128">
            <v>20022</v>
          </cell>
          <cell r="B128" t="str">
            <v>S/M CHECK V/V</v>
          </cell>
          <cell r="C128" t="str">
            <v>65A</v>
          </cell>
          <cell r="D128" t="str">
            <v>EA</v>
          </cell>
          <cell r="E128">
            <v>56400</v>
          </cell>
          <cell r="F128">
            <v>37200</v>
          </cell>
          <cell r="G128">
            <v>40920</v>
          </cell>
        </row>
        <row r="129">
          <cell r="A129">
            <v>20023</v>
          </cell>
          <cell r="B129" t="str">
            <v>S/M CHECK V/V</v>
          </cell>
          <cell r="C129" t="str">
            <v>50A</v>
          </cell>
          <cell r="D129" t="str">
            <v>EA</v>
          </cell>
          <cell r="E129">
            <v>36000</v>
          </cell>
          <cell r="F129">
            <v>29999.999999999996</v>
          </cell>
          <cell r="G129">
            <v>33000</v>
          </cell>
        </row>
        <row r="130">
          <cell r="A130">
            <v>20024</v>
          </cell>
          <cell r="B130" t="str">
            <v>청동 CHECK V/V</v>
          </cell>
          <cell r="C130" t="str">
            <v>50A</v>
          </cell>
          <cell r="D130" t="str">
            <v>EA</v>
          </cell>
          <cell r="E130">
            <v>23044.363636363632</v>
          </cell>
          <cell r="F130">
            <v>19203.63636363636</v>
          </cell>
          <cell r="G130">
            <v>21124</v>
          </cell>
        </row>
        <row r="131">
          <cell r="A131">
            <v>20025</v>
          </cell>
          <cell r="B131" t="str">
            <v>청동 CHECK V/V</v>
          </cell>
          <cell r="C131" t="str">
            <v>40A</v>
          </cell>
          <cell r="D131" t="str">
            <v>EA</v>
          </cell>
          <cell r="E131">
            <v>15227.999999999998</v>
          </cell>
          <cell r="F131">
            <v>12689.999999999998</v>
          </cell>
          <cell r="G131">
            <v>13959</v>
          </cell>
        </row>
        <row r="132">
          <cell r="A132">
            <v>20026</v>
          </cell>
          <cell r="B132" t="str">
            <v>OS&amp;Y GATE V/V</v>
          </cell>
          <cell r="C132" t="str">
            <v>150A</v>
          </cell>
          <cell r="D132" t="str">
            <v>EA</v>
          </cell>
          <cell r="E132">
            <v>135000</v>
          </cell>
          <cell r="F132">
            <v>158400</v>
          </cell>
          <cell r="G132">
            <v>174240</v>
          </cell>
        </row>
        <row r="133">
          <cell r="A133">
            <v>20027</v>
          </cell>
          <cell r="B133" t="str">
            <v>OS&amp;Y GATE V/V</v>
          </cell>
          <cell r="C133" t="str">
            <v>125A</v>
          </cell>
          <cell r="D133" t="str">
            <v>EA</v>
          </cell>
          <cell r="E133">
            <v>119680</v>
          </cell>
          <cell r="F133">
            <v>111749.99999999999</v>
          </cell>
          <cell r="G133">
            <v>122925</v>
          </cell>
        </row>
        <row r="134">
          <cell r="A134">
            <v>20028</v>
          </cell>
          <cell r="B134" t="str">
            <v>OS&amp;Y GATE V/V</v>
          </cell>
          <cell r="C134" t="str">
            <v>100A</v>
          </cell>
          <cell r="D134" t="str">
            <v>EA</v>
          </cell>
          <cell r="E134">
            <v>97240</v>
          </cell>
          <cell r="F134">
            <v>83810</v>
          </cell>
          <cell r="G134">
            <v>92191</v>
          </cell>
        </row>
        <row r="135">
          <cell r="A135">
            <v>20029</v>
          </cell>
          <cell r="B135" t="str">
            <v>OS&amp;Y GATE V/V(T/S)</v>
          </cell>
          <cell r="C135" t="str">
            <v>100A</v>
          </cell>
          <cell r="D135" t="str">
            <v>EA</v>
          </cell>
          <cell r="E135">
            <v>159000</v>
          </cell>
          <cell r="F135">
            <v>0</v>
          </cell>
        </row>
        <row r="136">
          <cell r="A136">
            <v>20030</v>
          </cell>
          <cell r="B136" t="str">
            <v>OS&amp;Y GATE V/V</v>
          </cell>
          <cell r="C136" t="str">
            <v>80A</v>
          </cell>
          <cell r="D136" t="str">
            <v>EA</v>
          </cell>
          <cell r="E136">
            <v>72912</v>
          </cell>
          <cell r="F136">
            <v>60759.999999999993</v>
          </cell>
          <cell r="G136">
            <v>66836</v>
          </cell>
        </row>
        <row r="137">
          <cell r="A137">
            <v>20031</v>
          </cell>
          <cell r="B137" t="str">
            <v>OS&amp;Y GATE V/V</v>
          </cell>
          <cell r="C137" t="str">
            <v>65A</v>
          </cell>
          <cell r="D137" t="str">
            <v>EA</v>
          </cell>
          <cell r="E137">
            <v>64815.272727272721</v>
          </cell>
          <cell r="F137">
            <v>54012.727272727265</v>
          </cell>
          <cell r="G137">
            <v>59414</v>
          </cell>
        </row>
        <row r="138">
          <cell r="A138">
            <v>20032</v>
          </cell>
          <cell r="B138" t="str">
            <v>OS&amp;Y GATE V/V</v>
          </cell>
          <cell r="C138" t="str">
            <v>50A</v>
          </cell>
          <cell r="D138" t="str">
            <v>EA</v>
          </cell>
          <cell r="E138">
            <v>63695.999999999993</v>
          </cell>
          <cell r="F138">
            <v>53079.999999999993</v>
          </cell>
          <cell r="G138">
            <v>58388</v>
          </cell>
        </row>
        <row r="139">
          <cell r="A139">
            <v>20033</v>
          </cell>
          <cell r="B139" t="str">
            <v>GATE V/V</v>
          </cell>
          <cell r="C139" t="str">
            <v>65A</v>
          </cell>
          <cell r="D139" t="str">
            <v>EA</v>
          </cell>
          <cell r="E139">
            <v>51961.090909090904</v>
          </cell>
          <cell r="F139">
            <v>43300.909090909088</v>
          </cell>
          <cell r="G139">
            <v>47631</v>
          </cell>
        </row>
        <row r="140">
          <cell r="A140">
            <v>20034</v>
          </cell>
          <cell r="B140" t="str">
            <v>GATE V/V</v>
          </cell>
          <cell r="C140" t="str">
            <v>50A</v>
          </cell>
          <cell r="D140" t="str">
            <v>EA</v>
          </cell>
          <cell r="E140">
            <v>47769.818181818177</v>
          </cell>
          <cell r="F140">
            <v>39808.181818181816</v>
          </cell>
          <cell r="G140">
            <v>43789</v>
          </cell>
        </row>
        <row r="141">
          <cell r="A141">
            <v>20035</v>
          </cell>
          <cell r="B141" t="str">
            <v>청동 GATE V/V</v>
          </cell>
          <cell r="C141" t="str">
            <v>40A</v>
          </cell>
          <cell r="D141" t="str">
            <v>EA</v>
          </cell>
          <cell r="E141">
            <v>18486.545454545452</v>
          </cell>
          <cell r="F141">
            <v>15405.454545454544</v>
          </cell>
          <cell r="G141">
            <v>16946</v>
          </cell>
        </row>
        <row r="142">
          <cell r="A142">
            <v>20036</v>
          </cell>
          <cell r="B142" t="str">
            <v>볼 밸브</v>
          </cell>
          <cell r="C142" t="str">
            <v>25A</v>
          </cell>
          <cell r="D142" t="str">
            <v>EA</v>
          </cell>
          <cell r="E142">
            <v>4836</v>
          </cell>
          <cell r="F142">
            <v>4029.9999999999995</v>
          </cell>
          <cell r="G142">
            <v>4433</v>
          </cell>
        </row>
        <row r="143">
          <cell r="A143">
            <v>20037</v>
          </cell>
          <cell r="B143" t="str">
            <v>FLANGE</v>
          </cell>
          <cell r="C143" t="str">
            <v>150A</v>
          </cell>
          <cell r="D143" t="str">
            <v>EA</v>
          </cell>
          <cell r="E143">
            <v>9268.363636363636</v>
          </cell>
          <cell r="F143">
            <v>7723.6363636363631</v>
          </cell>
          <cell r="G143">
            <v>8496</v>
          </cell>
        </row>
        <row r="144">
          <cell r="A144">
            <v>20038</v>
          </cell>
          <cell r="B144" t="str">
            <v>FLANGE</v>
          </cell>
          <cell r="C144" t="str">
            <v>125A</v>
          </cell>
          <cell r="D144" t="str">
            <v>EA</v>
          </cell>
          <cell r="E144">
            <v>6252</v>
          </cell>
          <cell r="F144">
            <v>5210</v>
          </cell>
          <cell r="G144">
            <v>5731</v>
          </cell>
        </row>
        <row r="145">
          <cell r="A145">
            <v>20039</v>
          </cell>
          <cell r="B145" t="str">
            <v>FLANGE</v>
          </cell>
          <cell r="C145" t="str">
            <v>100A</v>
          </cell>
          <cell r="D145" t="str">
            <v>EA</v>
          </cell>
          <cell r="E145">
            <v>4327.6363636363631</v>
          </cell>
          <cell r="F145">
            <v>3606.363636363636</v>
          </cell>
          <cell r="G145">
            <v>3967</v>
          </cell>
        </row>
        <row r="146">
          <cell r="A146">
            <v>20040</v>
          </cell>
          <cell r="B146" t="str">
            <v>FLANGE</v>
          </cell>
          <cell r="C146" t="str">
            <v>80A</v>
          </cell>
          <cell r="D146" t="str">
            <v>EA</v>
          </cell>
          <cell r="E146">
            <v>3667.6363636363631</v>
          </cell>
          <cell r="F146">
            <v>3056.363636363636</v>
          </cell>
          <cell r="G146">
            <v>3362</v>
          </cell>
        </row>
        <row r="147">
          <cell r="A147">
            <v>20041</v>
          </cell>
          <cell r="B147" t="str">
            <v>FLANGE</v>
          </cell>
          <cell r="C147" t="str">
            <v>65A</v>
          </cell>
          <cell r="D147" t="str">
            <v>EA</v>
          </cell>
          <cell r="E147">
            <v>3427.6363636363631</v>
          </cell>
          <cell r="F147">
            <v>2856.363636363636</v>
          </cell>
          <cell r="G147">
            <v>3142</v>
          </cell>
        </row>
        <row r="148">
          <cell r="A148">
            <v>20042</v>
          </cell>
          <cell r="B148" t="str">
            <v>FLANGE</v>
          </cell>
          <cell r="C148" t="str">
            <v>50A</v>
          </cell>
          <cell r="D148" t="str">
            <v>EA</v>
          </cell>
          <cell r="E148">
            <v>2794.909090909091</v>
          </cell>
          <cell r="F148">
            <v>2329.090909090909</v>
          </cell>
          <cell r="G148">
            <v>2562</v>
          </cell>
        </row>
        <row r="149">
          <cell r="A149">
            <v>20043</v>
          </cell>
          <cell r="B149" t="str">
            <v>가스켓</v>
          </cell>
          <cell r="C149" t="str">
            <v>150A</v>
          </cell>
          <cell r="D149" t="str">
            <v>EA</v>
          </cell>
          <cell r="E149">
            <v>1488</v>
          </cell>
          <cell r="F149">
            <v>1240</v>
          </cell>
          <cell r="G149">
            <v>1364</v>
          </cell>
        </row>
        <row r="150">
          <cell r="A150">
            <v>20044</v>
          </cell>
          <cell r="B150" t="str">
            <v>가스켓</v>
          </cell>
          <cell r="C150" t="str">
            <v>125A</v>
          </cell>
          <cell r="D150" t="str">
            <v>EA</v>
          </cell>
          <cell r="E150">
            <v>1200</v>
          </cell>
          <cell r="F150">
            <v>999.99999999999989</v>
          </cell>
          <cell r="G150">
            <v>1100</v>
          </cell>
        </row>
        <row r="151">
          <cell r="A151">
            <v>20045</v>
          </cell>
          <cell r="B151" t="str">
            <v>가스켓</v>
          </cell>
          <cell r="C151" t="str">
            <v>100A</v>
          </cell>
          <cell r="D151" t="str">
            <v>EA</v>
          </cell>
          <cell r="E151">
            <v>935.99999999999989</v>
          </cell>
          <cell r="F151">
            <v>779.99999999999989</v>
          </cell>
          <cell r="G151">
            <v>858</v>
          </cell>
        </row>
        <row r="152">
          <cell r="A152">
            <v>20046</v>
          </cell>
          <cell r="B152" t="str">
            <v>가스켓</v>
          </cell>
          <cell r="C152" t="str">
            <v>80A</v>
          </cell>
          <cell r="D152" t="str">
            <v>EA</v>
          </cell>
          <cell r="E152">
            <v>708</v>
          </cell>
          <cell r="F152">
            <v>590</v>
          </cell>
          <cell r="G152">
            <v>649</v>
          </cell>
        </row>
        <row r="153">
          <cell r="A153">
            <v>20047</v>
          </cell>
          <cell r="B153" t="str">
            <v>가스켓</v>
          </cell>
          <cell r="C153" t="str">
            <v>65A</v>
          </cell>
          <cell r="D153" t="str">
            <v>EA</v>
          </cell>
          <cell r="E153">
            <v>648</v>
          </cell>
          <cell r="F153">
            <v>540</v>
          </cell>
          <cell r="G153">
            <v>594</v>
          </cell>
        </row>
        <row r="154">
          <cell r="A154">
            <v>20048</v>
          </cell>
          <cell r="B154" t="str">
            <v>가스켓</v>
          </cell>
          <cell r="C154" t="str">
            <v>50A</v>
          </cell>
          <cell r="D154" t="str">
            <v>EA</v>
          </cell>
          <cell r="E154">
            <v>552</v>
          </cell>
          <cell r="F154">
            <v>459.99999999999994</v>
          </cell>
          <cell r="G154">
            <v>506</v>
          </cell>
        </row>
        <row r="155">
          <cell r="A155">
            <v>20049</v>
          </cell>
          <cell r="B155" t="str">
            <v>스트레이너</v>
          </cell>
          <cell r="C155" t="str">
            <v>150A</v>
          </cell>
          <cell r="D155" t="str">
            <v>EA</v>
          </cell>
          <cell r="E155">
            <v>69120</v>
          </cell>
          <cell r="F155">
            <v>57599.999999999993</v>
          </cell>
          <cell r="G155">
            <v>63360</v>
          </cell>
        </row>
        <row r="156">
          <cell r="A156">
            <v>20050</v>
          </cell>
          <cell r="B156" t="str">
            <v>스트레이너</v>
          </cell>
          <cell r="C156" t="str">
            <v>125A</v>
          </cell>
          <cell r="D156" t="str">
            <v>EA</v>
          </cell>
          <cell r="E156">
            <v>57023.999999999993</v>
          </cell>
          <cell r="F156">
            <v>47519.999999999993</v>
          </cell>
          <cell r="G156">
            <v>52272</v>
          </cell>
        </row>
        <row r="157">
          <cell r="A157">
            <v>20051</v>
          </cell>
          <cell r="B157" t="str">
            <v>스트레이너</v>
          </cell>
          <cell r="C157" t="str">
            <v>100A</v>
          </cell>
          <cell r="D157" t="str">
            <v>EA</v>
          </cell>
          <cell r="E157">
            <v>38880</v>
          </cell>
          <cell r="F157">
            <v>32399.999999999996</v>
          </cell>
          <cell r="G157">
            <v>35640</v>
          </cell>
        </row>
        <row r="158">
          <cell r="A158">
            <v>20052</v>
          </cell>
          <cell r="B158" t="str">
            <v>스트레이너</v>
          </cell>
          <cell r="C158" t="str">
            <v>80A</v>
          </cell>
          <cell r="D158" t="str">
            <v>EA</v>
          </cell>
          <cell r="E158">
            <v>27647.999999999996</v>
          </cell>
          <cell r="F158">
            <v>23039.999999999996</v>
          </cell>
          <cell r="G158">
            <v>25344</v>
          </cell>
        </row>
        <row r="159">
          <cell r="A159">
            <v>20053</v>
          </cell>
          <cell r="B159" t="str">
            <v>스트레이너</v>
          </cell>
          <cell r="C159" t="str">
            <v>65A</v>
          </cell>
          <cell r="D159" t="str">
            <v>EA</v>
          </cell>
          <cell r="E159">
            <v>23328</v>
          </cell>
          <cell r="F159">
            <v>19440</v>
          </cell>
          <cell r="G159">
            <v>21384</v>
          </cell>
        </row>
        <row r="160">
          <cell r="A160">
            <v>20054</v>
          </cell>
          <cell r="B160" t="str">
            <v>스트레이너</v>
          </cell>
          <cell r="C160" t="str">
            <v>50A</v>
          </cell>
          <cell r="D160" t="str">
            <v>EA</v>
          </cell>
          <cell r="E160">
            <v>21600</v>
          </cell>
          <cell r="F160">
            <v>18000</v>
          </cell>
          <cell r="G160">
            <v>19800</v>
          </cell>
        </row>
        <row r="161">
          <cell r="A161">
            <v>20055</v>
          </cell>
          <cell r="B161" t="str">
            <v>스트레이너</v>
          </cell>
          <cell r="C161" t="str">
            <v>40A</v>
          </cell>
          <cell r="D161" t="str">
            <v>EA</v>
          </cell>
          <cell r="E161">
            <v>9475.636363636364</v>
          </cell>
          <cell r="F161">
            <v>7896.363636363636</v>
          </cell>
          <cell r="G161">
            <v>8686</v>
          </cell>
        </row>
        <row r="162">
          <cell r="A162">
            <v>20056</v>
          </cell>
          <cell r="B162" t="str">
            <v>후렉시블죠인트(철)</v>
          </cell>
          <cell r="C162" t="str">
            <v>150A</v>
          </cell>
          <cell r="D162" t="str">
            <v>EA</v>
          </cell>
          <cell r="E162">
            <v>82615.636363636353</v>
          </cell>
          <cell r="F162">
            <v>68846.363636363632</v>
          </cell>
          <cell r="G162">
            <v>75731</v>
          </cell>
        </row>
        <row r="163">
          <cell r="A163">
            <v>20057</v>
          </cell>
          <cell r="B163" t="str">
            <v>후렉시블죠인트(고)</v>
          </cell>
          <cell r="C163" t="str">
            <v>150A</v>
          </cell>
          <cell r="D163" t="str">
            <v>EA</v>
          </cell>
          <cell r="E163">
            <v>83952</v>
          </cell>
          <cell r="F163">
            <v>69960</v>
          </cell>
          <cell r="G163">
            <v>76956</v>
          </cell>
        </row>
        <row r="164">
          <cell r="A164">
            <v>20058</v>
          </cell>
          <cell r="B164" t="str">
            <v>후렉시블죠인트(철)</v>
          </cell>
          <cell r="C164" t="str">
            <v>125A</v>
          </cell>
          <cell r="D164" t="str">
            <v>EA</v>
          </cell>
          <cell r="E164">
            <v>64151.999999999993</v>
          </cell>
          <cell r="F164">
            <v>53459.999999999993</v>
          </cell>
          <cell r="G164">
            <v>58806</v>
          </cell>
        </row>
        <row r="165">
          <cell r="A165">
            <v>20059</v>
          </cell>
          <cell r="B165" t="str">
            <v>후렉시블죠인트(고)</v>
          </cell>
          <cell r="C165" t="str">
            <v>125A</v>
          </cell>
          <cell r="D165" t="str">
            <v>EA</v>
          </cell>
          <cell r="E165">
            <v>67766.181818181809</v>
          </cell>
          <cell r="F165">
            <v>56471.818181818177</v>
          </cell>
          <cell r="G165">
            <v>62119</v>
          </cell>
        </row>
        <row r="166">
          <cell r="A166">
            <v>20060</v>
          </cell>
          <cell r="B166" t="str">
            <v>후렉시블죠인트(철)</v>
          </cell>
          <cell r="C166" t="str">
            <v>100A</v>
          </cell>
          <cell r="D166" t="str">
            <v>EA</v>
          </cell>
          <cell r="E166">
            <v>43200</v>
          </cell>
          <cell r="F166">
            <v>36000</v>
          </cell>
          <cell r="G166">
            <v>39600</v>
          </cell>
        </row>
        <row r="167">
          <cell r="A167">
            <v>20061</v>
          </cell>
          <cell r="B167" t="str">
            <v>후렉시블죠인트(고)</v>
          </cell>
          <cell r="C167" t="str">
            <v>100A</v>
          </cell>
          <cell r="D167" t="str">
            <v>EA</v>
          </cell>
          <cell r="E167">
            <v>46225.090909090904</v>
          </cell>
          <cell r="F167">
            <v>38520.909090909088</v>
          </cell>
          <cell r="G167">
            <v>42373</v>
          </cell>
        </row>
        <row r="168">
          <cell r="A168">
            <v>20062</v>
          </cell>
          <cell r="B168" t="str">
            <v>후렉시블죠인트(철)</v>
          </cell>
          <cell r="C168" t="str">
            <v>80A</v>
          </cell>
          <cell r="D168" t="str">
            <v>EA</v>
          </cell>
          <cell r="E168">
            <v>41040</v>
          </cell>
          <cell r="F168">
            <v>34200</v>
          </cell>
          <cell r="G168">
            <v>37620</v>
          </cell>
        </row>
        <row r="169">
          <cell r="A169">
            <v>20063</v>
          </cell>
          <cell r="B169" t="str">
            <v>후렉시블죠인트(고)</v>
          </cell>
          <cell r="C169" t="str">
            <v>80A</v>
          </cell>
          <cell r="D169" t="str">
            <v>EA</v>
          </cell>
          <cell r="E169">
            <v>38239.63636363636</v>
          </cell>
          <cell r="F169">
            <v>31866.363636363632</v>
          </cell>
          <cell r="G169">
            <v>35053</v>
          </cell>
        </row>
        <row r="170">
          <cell r="A170">
            <v>20064</v>
          </cell>
          <cell r="B170" t="str">
            <v>후렉시블죠인트(철)</v>
          </cell>
          <cell r="C170" t="str">
            <v>65A</v>
          </cell>
          <cell r="D170" t="str">
            <v>EA</v>
          </cell>
          <cell r="E170">
            <v>30959.999999999996</v>
          </cell>
          <cell r="F170">
            <v>25799.999999999996</v>
          </cell>
          <cell r="G170">
            <v>28380</v>
          </cell>
        </row>
        <row r="171">
          <cell r="A171">
            <v>20065</v>
          </cell>
          <cell r="B171" t="str">
            <v>후렉시블죠인트(고)</v>
          </cell>
          <cell r="C171" t="str">
            <v>65A</v>
          </cell>
          <cell r="D171" t="str">
            <v>EA</v>
          </cell>
          <cell r="E171">
            <v>32553.81818181818</v>
          </cell>
          <cell r="F171">
            <v>27128.181818181816</v>
          </cell>
          <cell r="G171">
            <v>29841</v>
          </cell>
        </row>
        <row r="172">
          <cell r="A172">
            <v>20066</v>
          </cell>
          <cell r="B172" t="str">
            <v>후렉시블죠인트(철)</v>
          </cell>
          <cell r="C172" t="str">
            <v>50A</v>
          </cell>
          <cell r="D172" t="str">
            <v>EA</v>
          </cell>
          <cell r="E172">
            <v>26640</v>
          </cell>
          <cell r="F172">
            <v>22200</v>
          </cell>
          <cell r="G172">
            <v>24420</v>
          </cell>
        </row>
        <row r="173">
          <cell r="A173">
            <v>20067</v>
          </cell>
          <cell r="B173" t="str">
            <v>후렉시블죠인트(고)</v>
          </cell>
          <cell r="C173" t="str">
            <v>50A</v>
          </cell>
          <cell r="D173" t="str">
            <v>EA</v>
          </cell>
          <cell r="E173">
            <v>27139.636363636364</v>
          </cell>
          <cell r="F173">
            <v>22616.363636363636</v>
          </cell>
          <cell r="G173">
            <v>24878</v>
          </cell>
        </row>
        <row r="174">
          <cell r="A174">
            <v>20068</v>
          </cell>
          <cell r="B174" t="str">
            <v>후렉시블죠인트(철)</v>
          </cell>
          <cell r="C174" t="str">
            <v>40A</v>
          </cell>
          <cell r="D174" t="str">
            <v>EA</v>
          </cell>
          <cell r="E174">
            <v>21600</v>
          </cell>
          <cell r="F174">
            <v>18000</v>
          </cell>
          <cell r="G174">
            <v>19800</v>
          </cell>
        </row>
        <row r="175">
          <cell r="A175">
            <v>20069</v>
          </cell>
          <cell r="B175" t="str">
            <v>후렉시블죠인트(고)</v>
          </cell>
          <cell r="C175" t="str">
            <v>40A</v>
          </cell>
          <cell r="D175" t="str">
            <v>EA</v>
          </cell>
          <cell r="E175">
            <v>21792</v>
          </cell>
          <cell r="F175">
            <v>18160</v>
          </cell>
          <cell r="G175">
            <v>19976</v>
          </cell>
        </row>
        <row r="176">
          <cell r="A176">
            <v>20070</v>
          </cell>
          <cell r="B176" t="str">
            <v>연결송수구</v>
          </cell>
          <cell r="C176" t="str">
            <v>100*65*65</v>
          </cell>
          <cell r="D176" t="str">
            <v>EA</v>
          </cell>
          <cell r="E176">
            <v>130000</v>
          </cell>
          <cell r="F176">
            <v>60000</v>
          </cell>
        </row>
        <row r="177">
          <cell r="A177">
            <v>20071</v>
          </cell>
          <cell r="B177" t="str">
            <v>W.H.C</v>
          </cell>
          <cell r="C177" t="str">
            <v>150A</v>
          </cell>
          <cell r="D177" t="str">
            <v>EA</v>
          </cell>
          <cell r="E177">
            <v>55000</v>
          </cell>
          <cell r="F177">
            <v>45000</v>
          </cell>
        </row>
        <row r="178">
          <cell r="A178">
            <v>20072</v>
          </cell>
          <cell r="B178" t="str">
            <v>W.H.C</v>
          </cell>
          <cell r="C178" t="str">
            <v>125A</v>
          </cell>
          <cell r="D178" t="str">
            <v>EA</v>
          </cell>
        </row>
        <row r="179">
          <cell r="A179">
            <v>20073</v>
          </cell>
          <cell r="B179" t="str">
            <v>W.H.C</v>
          </cell>
          <cell r="C179" t="str">
            <v>100A</v>
          </cell>
          <cell r="D179" t="str">
            <v>EA</v>
          </cell>
          <cell r="E179">
            <v>45000</v>
          </cell>
          <cell r="F179">
            <v>35000</v>
          </cell>
        </row>
        <row r="180">
          <cell r="A180">
            <v>20074</v>
          </cell>
          <cell r="B180" t="str">
            <v>W.H.C</v>
          </cell>
          <cell r="C180" t="str">
            <v>80A</v>
          </cell>
          <cell r="D180" t="str">
            <v>EA</v>
          </cell>
          <cell r="E180">
            <v>40000</v>
          </cell>
          <cell r="F180">
            <v>30000</v>
          </cell>
        </row>
        <row r="181">
          <cell r="A181">
            <v>20075</v>
          </cell>
          <cell r="B181" t="str">
            <v>W.H.C</v>
          </cell>
          <cell r="C181" t="str">
            <v>65A</v>
          </cell>
          <cell r="D181" t="str">
            <v>EA</v>
          </cell>
          <cell r="E181">
            <v>32000</v>
          </cell>
          <cell r="F181">
            <v>22000</v>
          </cell>
        </row>
        <row r="182">
          <cell r="A182">
            <v>20076</v>
          </cell>
          <cell r="B182" t="str">
            <v>W.H.C</v>
          </cell>
          <cell r="C182" t="str">
            <v>50A</v>
          </cell>
          <cell r="D182" t="str">
            <v>EA</v>
          </cell>
          <cell r="E182">
            <v>30000</v>
          </cell>
          <cell r="F182">
            <v>20000</v>
          </cell>
        </row>
        <row r="183">
          <cell r="A183">
            <v>20077</v>
          </cell>
          <cell r="B183" t="str">
            <v>백강관(KSD-3507)</v>
          </cell>
          <cell r="C183" t="str">
            <v>SPP/150A</v>
          </cell>
          <cell r="D183" t="str">
            <v>M</v>
          </cell>
          <cell r="E183">
            <v>14800</v>
          </cell>
          <cell r="F183">
            <v>12478.333333333332</v>
          </cell>
          <cell r="G183">
            <v>82357</v>
          </cell>
        </row>
        <row r="184">
          <cell r="A184">
            <v>20078</v>
          </cell>
          <cell r="B184" t="str">
            <v>백강관(KSD-3507)</v>
          </cell>
          <cell r="C184" t="str">
            <v>SPP/125A</v>
          </cell>
          <cell r="D184" t="str">
            <v>M</v>
          </cell>
          <cell r="E184">
            <v>12100</v>
          </cell>
          <cell r="F184">
            <v>10478.636363636362</v>
          </cell>
          <cell r="G184">
            <v>69159</v>
          </cell>
        </row>
        <row r="185">
          <cell r="A185">
            <v>20079</v>
          </cell>
          <cell r="B185" t="str">
            <v>백강관(KSD-3507)</v>
          </cell>
          <cell r="C185" t="str">
            <v>SPP/100A</v>
          </cell>
          <cell r="D185" t="str">
            <v>M</v>
          </cell>
          <cell r="E185">
            <v>8890</v>
          </cell>
          <cell r="F185">
            <v>7726.363636363636</v>
          </cell>
          <cell r="G185">
            <v>50994</v>
          </cell>
        </row>
        <row r="186">
          <cell r="A186">
            <v>20080</v>
          </cell>
          <cell r="B186" t="str">
            <v>백강관(KSD-3507)</v>
          </cell>
          <cell r="C186" t="str">
            <v>SPP/80A</v>
          </cell>
          <cell r="D186" t="str">
            <v>M</v>
          </cell>
          <cell r="E186">
            <v>6100</v>
          </cell>
          <cell r="F186">
            <v>5420.9090909090901</v>
          </cell>
          <cell r="G186">
            <v>35778</v>
          </cell>
        </row>
        <row r="187">
          <cell r="A187">
            <v>20081</v>
          </cell>
          <cell r="B187" t="str">
            <v>백강관(KSD-3507)</v>
          </cell>
          <cell r="C187" t="str">
            <v>SPP/65A</v>
          </cell>
          <cell r="D187" t="str">
            <v>M</v>
          </cell>
          <cell r="E187">
            <v>5090</v>
          </cell>
          <cell r="F187">
            <v>4286.6666666666661</v>
          </cell>
          <cell r="G187">
            <v>28292</v>
          </cell>
        </row>
        <row r="188">
          <cell r="A188">
            <v>20082</v>
          </cell>
          <cell r="B188" t="str">
            <v>백강관(KSD-3507)</v>
          </cell>
          <cell r="C188" t="str">
            <v>SPP/50A</v>
          </cell>
          <cell r="D188" t="str">
            <v>M</v>
          </cell>
          <cell r="E188">
            <v>3900</v>
          </cell>
          <cell r="F188">
            <v>3360.454545454545</v>
          </cell>
          <cell r="G188">
            <v>22179</v>
          </cell>
        </row>
        <row r="189">
          <cell r="A189">
            <v>20083</v>
          </cell>
          <cell r="B189" t="str">
            <v>백강관(KSD-3507)</v>
          </cell>
          <cell r="C189" t="str">
            <v>SPP/40A</v>
          </cell>
          <cell r="D189" t="str">
            <v>M</v>
          </cell>
          <cell r="E189">
            <v>2950</v>
          </cell>
          <cell r="F189">
            <v>2451.8181818181815</v>
          </cell>
          <cell r="G189">
            <v>16182</v>
          </cell>
        </row>
        <row r="190">
          <cell r="A190">
            <v>20084</v>
          </cell>
          <cell r="B190" t="str">
            <v>백강관(KSD-3507)</v>
          </cell>
          <cell r="C190" t="str">
            <v>SPP/32A</v>
          </cell>
          <cell r="D190" t="str">
            <v>M</v>
          </cell>
          <cell r="E190">
            <v>2600</v>
          </cell>
          <cell r="F190">
            <v>2132.8787878787875</v>
          </cell>
          <cell r="G190">
            <v>14077</v>
          </cell>
        </row>
        <row r="191">
          <cell r="A191">
            <v>20085</v>
          </cell>
          <cell r="B191" t="str">
            <v>백강관(KSD-3507)</v>
          </cell>
          <cell r="C191" t="str">
            <v>SPP/25A</v>
          </cell>
          <cell r="D191" t="str">
            <v>M</v>
          </cell>
          <cell r="E191">
            <v>2150</v>
          </cell>
          <cell r="F191">
            <v>1766.6666666666665</v>
          </cell>
          <cell r="G191">
            <v>11660</v>
          </cell>
        </row>
        <row r="192">
          <cell r="A192">
            <v>20086</v>
          </cell>
          <cell r="B192" t="str">
            <v>백엘보(용접)</v>
          </cell>
          <cell r="C192" t="str">
            <v>150A</v>
          </cell>
          <cell r="D192" t="str">
            <v>EA</v>
          </cell>
          <cell r="E192">
            <v>12168</v>
          </cell>
          <cell r="F192">
            <v>10140</v>
          </cell>
          <cell r="G192">
            <v>11154</v>
          </cell>
        </row>
        <row r="193">
          <cell r="A193">
            <v>20087</v>
          </cell>
          <cell r="B193" t="str">
            <v>백엘보(용접)</v>
          </cell>
          <cell r="C193" t="str">
            <v>125A</v>
          </cell>
          <cell r="D193" t="str">
            <v>EA</v>
          </cell>
          <cell r="E193">
            <v>7956</v>
          </cell>
          <cell r="F193">
            <v>6629.9999999999991</v>
          </cell>
          <cell r="G193">
            <v>7293</v>
          </cell>
        </row>
        <row r="194">
          <cell r="A194">
            <v>20088</v>
          </cell>
          <cell r="B194" t="str">
            <v>백엘보(용접)</v>
          </cell>
          <cell r="C194" t="str">
            <v>100A</v>
          </cell>
          <cell r="D194" t="str">
            <v>EA</v>
          </cell>
          <cell r="E194">
            <v>7100</v>
          </cell>
          <cell r="F194">
            <v>4095.454545454545</v>
          </cell>
          <cell r="G194">
            <v>4505</v>
          </cell>
        </row>
        <row r="195">
          <cell r="A195">
            <v>20089</v>
          </cell>
          <cell r="B195" t="str">
            <v>백엘보(용접)</v>
          </cell>
          <cell r="C195" t="str">
            <v>80A</v>
          </cell>
          <cell r="D195" t="str">
            <v>EA</v>
          </cell>
          <cell r="E195">
            <v>4607</v>
          </cell>
          <cell r="F195">
            <v>2340</v>
          </cell>
          <cell r="G195">
            <v>2574</v>
          </cell>
        </row>
        <row r="196">
          <cell r="A196">
            <v>20090</v>
          </cell>
          <cell r="B196" t="str">
            <v>백엘보(용접)</v>
          </cell>
          <cell r="C196" t="str">
            <v>65A</v>
          </cell>
          <cell r="D196" t="str">
            <v>EA</v>
          </cell>
          <cell r="E196">
            <v>2760</v>
          </cell>
          <cell r="F196">
            <v>1689.9999999999998</v>
          </cell>
          <cell r="G196">
            <v>1859</v>
          </cell>
        </row>
        <row r="197">
          <cell r="A197">
            <v>20091</v>
          </cell>
          <cell r="B197" t="str">
            <v>백엘보(나사)</v>
          </cell>
          <cell r="C197" t="str">
            <v>50A</v>
          </cell>
          <cell r="D197" t="str">
            <v>EA</v>
          </cell>
          <cell r="E197">
            <v>1794</v>
          </cell>
          <cell r="F197">
            <v>1612.7272727272725</v>
          </cell>
          <cell r="G197">
            <v>1774</v>
          </cell>
        </row>
        <row r="198">
          <cell r="A198">
            <v>20092</v>
          </cell>
          <cell r="B198" t="str">
            <v>백엘보(나사)</v>
          </cell>
          <cell r="C198" t="str">
            <v>40A</v>
          </cell>
          <cell r="D198" t="str">
            <v>EA</v>
          </cell>
          <cell r="E198">
            <v>1236</v>
          </cell>
          <cell r="F198">
            <v>1030</v>
          </cell>
          <cell r="G198">
            <v>1133</v>
          </cell>
        </row>
        <row r="199">
          <cell r="A199">
            <v>20093</v>
          </cell>
          <cell r="B199" t="str">
            <v>백엘보(나사)</v>
          </cell>
          <cell r="C199" t="str">
            <v>32A</v>
          </cell>
          <cell r="D199" t="str">
            <v>EA</v>
          </cell>
          <cell r="E199">
            <v>1041</v>
          </cell>
          <cell r="F199">
            <v>867.27272727272725</v>
          </cell>
          <cell r="G199">
            <v>954</v>
          </cell>
        </row>
        <row r="200">
          <cell r="A200">
            <v>20094</v>
          </cell>
          <cell r="B200" t="str">
            <v>백엘보(나사)</v>
          </cell>
          <cell r="C200" t="str">
            <v>25A</v>
          </cell>
          <cell r="D200" t="str">
            <v>EA</v>
          </cell>
          <cell r="E200">
            <v>1219</v>
          </cell>
          <cell r="F200">
            <v>562.72727272727263</v>
          </cell>
          <cell r="G200">
            <v>619</v>
          </cell>
        </row>
        <row r="201">
          <cell r="A201">
            <v>20095</v>
          </cell>
          <cell r="B201" t="str">
            <v>백티이(용접)</v>
          </cell>
          <cell r="C201" t="str">
            <v>150A</v>
          </cell>
          <cell r="D201" t="str">
            <v>EA</v>
          </cell>
          <cell r="E201">
            <v>14900</v>
          </cell>
          <cell r="F201">
            <v>12155.454545454544</v>
          </cell>
          <cell r="G201">
            <v>13371</v>
          </cell>
        </row>
        <row r="202">
          <cell r="A202">
            <v>20096</v>
          </cell>
          <cell r="B202" t="str">
            <v>백티이(용접)</v>
          </cell>
          <cell r="C202" t="str">
            <v>125A</v>
          </cell>
          <cell r="D202" t="str">
            <v>EA</v>
          </cell>
          <cell r="E202">
            <v>10200</v>
          </cell>
          <cell r="F202">
            <v>7476.363636363636</v>
          </cell>
          <cell r="G202">
            <v>8224</v>
          </cell>
        </row>
        <row r="203">
          <cell r="A203">
            <v>20097</v>
          </cell>
          <cell r="B203" t="str">
            <v>백티이(용접)</v>
          </cell>
          <cell r="C203" t="str">
            <v>100A</v>
          </cell>
          <cell r="D203" t="str">
            <v>EA</v>
          </cell>
          <cell r="E203">
            <v>6250</v>
          </cell>
          <cell r="F203">
            <v>5785.454545454545</v>
          </cell>
          <cell r="G203">
            <v>6364</v>
          </cell>
        </row>
        <row r="204">
          <cell r="A204">
            <v>20098</v>
          </cell>
          <cell r="B204" t="str">
            <v>백티이(용접)</v>
          </cell>
          <cell r="C204" t="str">
            <v>80A</v>
          </cell>
          <cell r="D204" t="str">
            <v>EA</v>
          </cell>
          <cell r="E204">
            <v>4970</v>
          </cell>
          <cell r="F204">
            <v>3497.272727272727</v>
          </cell>
          <cell r="G204">
            <v>3847</v>
          </cell>
        </row>
        <row r="205">
          <cell r="A205">
            <v>20099</v>
          </cell>
          <cell r="B205" t="str">
            <v>백티이(용접)</v>
          </cell>
          <cell r="C205" t="str">
            <v>65A</v>
          </cell>
          <cell r="D205" t="str">
            <v>EA</v>
          </cell>
          <cell r="E205">
            <v>4210</v>
          </cell>
          <cell r="F205">
            <v>2795.454545454545</v>
          </cell>
          <cell r="G205">
            <v>3075</v>
          </cell>
        </row>
        <row r="206">
          <cell r="A206">
            <v>20100</v>
          </cell>
          <cell r="B206" t="str">
            <v>백티이(나사)</v>
          </cell>
          <cell r="C206" t="str">
            <v>50A</v>
          </cell>
          <cell r="D206" t="str">
            <v>EA</v>
          </cell>
          <cell r="E206">
            <v>3790</v>
          </cell>
          <cell r="F206">
            <v>2107.272727272727</v>
          </cell>
          <cell r="G206">
            <v>2318</v>
          </cell>
        </row>
        <row r="207">
          <cell r="A207">
            <v>20101</v>
          </cell>
          <cell r="B207" t="str">
            <v>백티이(나사)</v>
          </cell>
          <cell r="C207" t="str">
            <v>40A</v>
          </cell>
          <cell r="D207" t="str">
            <v>EA</v>
          </cell>
          <cell r="E207">
            <v>2800</v>
          </cell>
          <cell r="F207">
            <v>1440.9090909090908</v>
          </cell>
          <cell r="G207">
            <v>1585</v>
          </cell>
        </row>
        <row r="208">
          <cell r="A208">
            <v>20102</v>
          </cell>
          <cell r="B208" t="str">
            <v>백티이(나사)</v>
          </cell>
          <cell r="C208" t="str">
            <v>32A</v>
          </cell>
          <cell r="D208" t="str">
            <v>EA</v>
          </cell>
          <cell r="E208">
            <v>1980</v>
          </cell>
          <cell r="F208">
            <v>1621.8181818181818</v>
          </cell>
          <cell r="G208">
            <v>1784</v>
          </cell>
        </row>
        <row r="209">
          <cell r="A209">
            <v>20103</v>
          </cell>
          <cell r="B209" t="str">
            <v>백티이(나사)</v>
          </cell>
          <cell r="C209" t="str">
            <v>25A</v>
          </cell>
          <cell r="D209" t="str">
            <v>EA</v>
          </cell>
          <cell r="E209">
            <v>1400</v>
          </cell>
          <cell r="F209">
            <v>780.90909090909088</v>
          </cell>
          <cell r="G209">
            <v>859</v>
          </cell>
        </row>
        <row r="210">
          <cell r="A210">
            <v>20104</v>
          </cell>
          <cell r="B210" t="str">
            <v>백레듀샤(용접)</v>
          </cell>
          <cell r="C210" t="str">
            <v>150A</v>
          </cell>
          <cell r="D210" t="str">
            <v>EA</v>
          </cell>
          <cell r="E210">
            <v>4836</v>
          </cell>
          <cell r="F210">
            <v>4029.9999999999995</v>
          </cell>
          <cell r="G210">
            <v>4433</v>
          </cell>
        </row>
        <row r="211">
          <cell r="A211">
            <v>20105</v>
          </cell>
          <cell r="B211" t="str">
            <v>백레듀샤(용접)</v>
          </cell>
          <cell r="C211" t="str">
            <v>125A</v>
          </cell>
          <cell r="D211" t="str">
            <v>EA</v>
          </cell>
          <cell r="E211">
            <v>3588</v>
          </cell>
          <cell r="F211">
            <v>2989.9999999999995</v>
          </cell>
          <cell r="G211">
            <v>3289</v>
          </cell>
        </row>
        <row r="212">
          <cell r="A212">
            <v>20106</v>
          </cell>
          <cell r="B212" t="str">
            <v>백레듀샤(용접)</v>
          </cell>
          <cell r="C212" t="str">
            <v>100A</v>
          </cell>
          <cell r="D212" t="str">
            <v>EA</v>
          </cell>
          <cell r="E212">
            <v>3680</v>
          </cell>
          <cell r="F212">
            <v>2015.4545454545453</v>
          </cell>
          <cell r="G212">
            <v>2217</v>
          </cell>
        </row>
        <row r="213">
          <cell r="A213">
            <v>20107</v>
          </cell>
          <cell r="B213" t="str">
            <v>백레듀샤(용접)</v>
          </cell>
          <cell r="C213" t="str">
            <v>80A</v>
          </cell>
          <cell r="D213" t="str">
            <v>EA</v>
          </cell>
          <cell r="E213">
            <v>1560</v>
          </cell>
          <cell r="F213">
            <v>1300</v>
          </cell>
          <cell r="G213">
            <v>1430</v>
          </cell>
        </row>
        <row r="214">
          <cell r="A214">
            <v>20108</v>
          </cell>
          <cell r="B214" t="str">
            <v>백레듀샤(용접)</v>
          </cell>
          <cell r="C214" t="str">
            <v>65A</v>
          </cell>
          <cell r="D214" t="str">
            <v>EA</v>
          </cell>
          <cell r="E214">
            <v>2262</v>
          </cell>
          <cell r="F214">
            <v>1052.7272727272727</v>
          </cell>
          <cell r="G214">
            <v>1158</v>
          </cell>
        </row>
        <row r="215">
          <cell r="A215">
            <v>20109</v>
          </cell>
          <cell r="B215" t="str">
            <v>백레듀샤(나사)</v>
          </cell>
          <cell r="C215" t="str">
            <v>50A</v>
          </cell>
          <cell r="D215" t="str">
            <v>EA</v>
          </cell>
          <cell r="E215">
            <v>1950</v>
          </cell>
          <cell r="F215">
            <v>1285.4545454545453</v>
          </cell>
          <cell r="G215">
            <v>1414</v>
          </cell>
        </row>
        <row r="216">
          <cell r="A216">
            <v>20110</v>
          </cell>
          <cell r="B216" t="str">
            <v>백레듀샤(나사)</v>
          </cell>
          <cell r="C216" t="str">
            <v>40A</v>
          </cell>
          <cell r="D216" t="str">
            <v>EA</v>
          </cell>
          <cell r="E216">
            <v>1930</v>
          </cell>
          <cell r="F216">
            <v>802.72727272727263</v>
          </cell>
          <cell r="G216">
            <v>883</v>
          </cell>
        </row>
        <row r="217">
          <cell r="A217">
            <v>20111</v>
          </cell>
          <cell r="B217" t="str">
            <v>백레듀샤(나사)</v>
          </cell>
          <cell r="C217" t="str">
            <v>32A</v>
          </cell>
          <cell r="D217" t="str">
            <v>EA</v>
          </cell>
          <cell r="E217">
            <v>985</v>
          </cell>
          <cell r="F217">
            <v>674.5454545454545</v>
          </cell>
          <cell r="G217">
            <v>742</v>
          </cell>
        </row>
        <row r="218">
          <cell r="A218">
            <v>20112</v>
          </cell>
          <cell r="B218" t="str">
            <v>백레듀샤(나사)</v>
          </cell>
          <cell r="C218" t="str">
            <v>25A</v>
          </cell>
          <cell r="D218" t="str">
            <v>EA</v>
          </cell>
          <cell r="E218">
            <v>660</v>
          </cell>
          <cell r="F218">
            <v>526.36363636363637</v>
          </cell>
          <cell r="G218">
            <v>579</v>
          </cell>
        </row>
        <row r="219">
          <cell r="A219">
            <v>20113</v>
          </cell>
          <cell r="B219" t="str">
            <v>백캡</v>
          </cell>
          <cell r="C219" t="str">
            <v>25A</v>
          </cell>
          <cell r="D219" t="str">
            <v>EA</v>
          </cell>
          <cell r="E219">
            <v>469</v>
          </cell>
          <cell r="F219">
            <v>390.90909090909088</v>
          </cell>
          <cell r="G219">
            <v>430</v>
          </cell>
        </row>
        <row r="220">
          <cell r="A220">
            <v>20114</v>
          </cell>
          <cell r="B220" t="str">
            <v>백캡</v>
          </cell>
          <cell r="C220" t="str">
            <v>32A</v>
          </cell>
          <cell r="D220" t="str">
            <v>EA</v>
          </cell>
        </row>
        <row r="221">
          <cell r="A221">
            <v>20115</v>
          </cell>
          <cell r="B221" t="str">
            <v>백캡</v>
          </cell>
          <cell r="C221" t="str">
            <v>40A</v>
          </cell>
          <cell r="D221" t="str">
            <v>EA</v>
          </cell>
        </row>
        <row r="222">
          <cell r="A222">
            <v>20116</v>
          </cell>
          <cell r="B222" t="str">
            <v>백캡</v>
          </cell>
          <cell r="C222" t="str">
            <v>50A</v>
          </cell>
          <cell r="D222" t="str">
            <v>EA</v>
          </cell>
        </row>
        <row r="223">
          <cell r="A223">
            <v>20117</v>
          </cell>
          <cell r="B223" t="str">
            <v>유니온</v>
          </cell>
          <cell r="C223" t="str">
            <v>25A</v>
          </cell>
          <cell r="D223" t="str">
            <v>EA</v>
          </cell>
          <cell r="E223">
            <v>2261</v>
          </cell>
          <cell r="F223">
            <v>1884.5454545454545</v>
          </cell>
          <cell r="G223">
            <v>2073</v>
          </cell>
        </row>
        <row r="224">
          <cell r="A224">
            <v>20118</v>
          </cell>
          <cell r="B224" t="str">
            <v>감압밸브</v>
          </cell>
          <cell r="C224" t="str">
            <v>40A</v>
          </cell>
          <cell r="D224" t="str">
            <v>EA</v>
          </cell>
          <cell r="E224">
            <v>12000</v>
          </cell>
          <cell r="F224">
            <v>6000</v>
          </cell>
        </row>
        <row r="225">
          <cell r="A225">
            <v>20119</v>
          </cell>
          <cell r="B225" t="str">
            <v>관보온재</v>
          </cell>
          <cell r="C225" t="str">
            <v>150A*20T</v>
          </cell>
          <cell r="D225" t="str">
            <v>M</v>
          </cell>
          <cell r="E225">
            <v>4010</v>
          </cell>
          <cell r="F225">
            <v>4050</v>
          </cell>
        </row>
        <row r="226">
          <cell r="A226">
            <v>20120</v>
          </cell>
          <cell r="B226" t="str">
            <v>관보온재</v>
          </cell>
          <cell r="C226" t="str">
            <v>125A*20T</v>
          </cell>
          <cell r="D226" t="str">
            <v>M</v>
          </cell>
          <cell r="E226">
            <v>3860</v>
          </cell>
          <cell r="F226">
            <v>3050</v>
          </cell>
        </row>
        <row r="227">
          <cell r="A227">
            <v>20121</v>
          </cell>
          <cell r="B227" t="str">
            <v>관보온재</v>
          </cell>
          <cell r="C227" t="str">
            <v>100A*20T</v>
          </cell>
          <cell r="D227" t="str">
            <v>M</v>
          </cell>
          <cell r="E227">
            <v>3681</v>
          </cell>
          <cell r="F227">
            <v>2360</v>
          </cell>
        </row>
        <row r="228">
          <cell r="A228">
            <v>20122</v>
          </cell>
          <cell r="B228" t="str">
            <v>관보온재</v>
          </cell>
          <cell r="C228" t="str">
            <v>80A*20T</v>
          </cell>
          <cell r="D228" t="str">
            <v>M</v>
          </cell>
          <cell r="E228">
            <v>3420</v>
          </cell>
          <cell r="F228">
            <v>1835</v>
          </cell>
        </row>
        <row r="229">
          <cell r="A229">
            <v>20123</v>
          </cell>
          <cell r="B229" t="str">
            <v>관보온재</v>
          </cell>
          <cell r="C229" t="str">
            <v>65A*20T</v>
          </cell>
          <cell r="D229" t="str">
            <v>M</v>
          </cell>
          <cell r="E229">
            <v>2794</v>
          </cell>
          <cell r="F229">
            <v>1660</v>
          </cell>
        </row>
        <row r="230">
          <cell r="A230">
            <v>20124</v>
          </cell>
          <cell r="B230" t="str">
            <v>관보온재</v>
          </cell>
          <cell r="C230" t="str">
            <v>50A*20T</v>
          </cell>
          <cell r="D230" t="str">
            <v>M</v>
          </cell>
          <cell r="E230">
            <v>2451</v>
          </cell>
          <cell r="F230">
            <v>1335</v>
          </cell>
        </row>
        <row r="231">
          <cell r="A231">
            <v>20125</v>
          </cell>
          <cell r="B231" t="str">
            <v>관보온재</v>
          </cell>
          <cell r="C231" t="str">
            <v>40A*20T</v>
          </cell>
          <cell r="D231" t="str">
            <v>M</v>
          </cell>
          <cell r="E231">
            <v>2137</v>
          </cell>
          <cell r="F231">
            <v>1130</v>
          </cell>
        </row>
        <row r="232">
          <cell r="A232">
            <v>20126</v>
          </cell>
          <cell r="B232" t="str">
            <v>관보온재</v>
          </cell>
          <cell r="C232" t="str">
            <v>32A*20T</v>
          </cell>
          <cell r="D232" t="str">
            <v>M</v>
          </cell>
          <cell r="E232">
            <v>2045</v>
          </cell>
          <cell r="F232">
            <v>1030</v>
          </cell>
        </row>
        <row r="233">
          <cell r="A233">
            <v>20127</v>
          </cell>
          <cell r="B233" t="str">
            <v>관보온재</v>
          </cell>
          <cell r="C233" t="str">
            <v>25A*20T</v>
          </cell>
          <cell r="D233" t="str">
            <v>M</v>
          </cell>
          <cell r="E233">
            <v>1893</v>
          </cell>
          <cell r="F233">
            <v>930</v>
          </cell>
        </row>
        <row r="234">
          <cell r="A234">
            <v>20128</v>
          </cell>
          <cell r="B234" t="str">
            <v>알람밸브</v>
          </cell>
          <cell r="C234" t="str">
            <v>150A</v>
          </cell>
          <cell r="D234" t="str">
            <v>SET</v>
          </cell>
          <cell r="E234">
            <v>400000</v>
          </cell>
          <cell r="F234">
            <v>230000</v>
          </cell>
        </row>
        <row r="235">
          <cell r="A235">
            <v>20129</v>
          </cell>
          <cell r="B235" t="str">
            <v>알람밸브</v>
          </cell>
          <cell r="C235" t="str">
            <v>125A</v>
          </cell>
          <cell r="D235" t="str">
            <v>SET</v>
          </cell>
        </row>
        <row r="236">
          <cell r="A236">
            <v>20130</v>
          </cell>
          <cell r="B236" t="str">
            <v>알람밸브</v>
          </cell>
          <cell r="C236" t="str">
            <v>100A</v>
          </cell>
          <cell r="D236" t="str">
            <v>SET</v>
          </cell>
          <cell r="E236">
            <v>320000</v>
          </cell>
          <cell r="F236">
            <v>200000</v>
          </cell>
        </row>
        <row r="237">
          <cell r="A237">
            <v>20131</v>
          </cell>
          <cell r="B237" t="str">
            <v>알람밸브</v>
          </cell>
          <cell r="C237" t="str">
            <v>80A</v>
          </cell>
          <cell r="D237" t="str">
            <v>SET</v>
          </cell>
          <cell r="E237">
            <v>280000</v>
          </cell>
          <cell r="F237">
            <v>0</v>
          </cell>
        </row>
        <row r="238">
          <cell r="A238">
            <v>20132</v>
          </cell>
          <cell r="B238" t="str">
            <v>알람밸브</v>
          </cell>
          <cell r="C238" t="str">
            <v>65A</v>
          </cell>
          <cell r="D238" t="str">
            <v>SET</v>
          </cell>
          <cell r="E238">
            <v>200000</v>
          </cell>
          <cell r="F238">
            <v>0</v>
          </cell>
        </row>
        <row r="239">
          <cell r="A239">
            <v>20133</v>
          </cell>
          <cell r="B239" t="str">
            <v>프리액션밸브</v>
          </cell>
          <cell r="C239" t="str">
            <v>150A</v>
          </cell>
          <cell r="D239" t="str">
            <v>SET</v>
          </cell>
          <cell r="E239">
            <v>970000</v>
          </cell>
          <cell r="F239">
            <v>420000</v>
          </cell>
        </row>
        <row r="240">
          <cell r="A240">
            <v>20134</v>
          </cell>
          <cell r="B240" t="str">
            <v>프리액션밸브</v>
          </cell>
          <cell r="C240" t="str">
            <v>125A</v>
          </cell>
          <cell r="D240" t="str">
            <v>SET</v>
          </cell>
          <cell r="F240">
            <v>0</v>
          </cell>
        </row>
        <row r="241">
          <cell r="A241">
            <v>20135</v>
          </cell>
          <cell r="B241" t="str">
            <v>프리액션밸브</v>
          </cell>
          <cell r="C241" t="str">
            <v>100A</v>
          </cell>
          <cell r="D241" t="str">
            <v>SET</v>
          </cell>
          <cell r="E241">
            <v>869000</v>
          </cell>
          <cell r="F241">
            <v>380000</v>
          </cell>
        </row>
        <row r="242">
          <cell r="A242">
            <v>20136</v>
          </cell>
          <cell r="B242" t="str">
            <v>프리액션밸브</v>
          </cell>
          <cell r="C242" t="str">
            <v>80A</v>
          </cell>
          <cell r="D242" t="str">
            <v>SET</v>
          </cell>
          <cell r="E242">
            <v>790000</v>
          </cell>
          <cell r="F242">
            <v>360000</v>
          </cell>
        </row>
        <row r="243">
          <cell r="A243">
            <v>20137</v>
          </cell>
          <cell r="B243" t="str">
            <v>프리액션밸브</v>
          </cell>
          <cell r="C243" t="str">
            <v>65A</v>
          </cell>
          <cell r="D243" t="str">
            <v>SET</v>
          </cell>
        </row>
        <row r="244">
          <cell r="A244">
            <v>20138</v>
          </cell>
          <cell r="B244" t="str">
            <v>TEST V/V함</v>
          </cell>
          <cell r="C244" t="str">
            <v>500*300*180</v>
          </cell>
          <cell r="D244" t="str">
            <v>SET</v>
          </cell>
          <cell r="E244">
            <v>55000</v>
          </cell>
          <cell r="F244">
            <v>43000</v>
          </cell>
        </row>
        <row r="245">
          <cell r="A245">
            <v>20139</v>
          </cell>
          <cell r="B245" t="str">
            <v>순간유량계(일반)</v>
          </cell>
          <cell r="C245" t="str">
            <v>150A</v>
          </cell>
          <cell r="D245" t="str">
            <v>EA</v>
          </cell>
          <cell r="F245">
            <v>0</v>
          </cell>
        </row>
        <row r="246">
          <cell r="A246">
            <v>20140</v>
          </cell>
          <cell r="B246" t="str">
            <v>순간유량계(일반)</v>
          </cell>
          <cell r="C246" t="str">
            <v>125A</v>
          </cell>
          <cell r="D246" t="str">
            <v>EA</v>
          </cell>
        </row>
        <row r="247">
          <cell r="A247">
            <v>20141</v>
          </cell>
          <cell r="B247" t="str">
            <v>순간유량계(일반)</v>
          </cell>
          <cell r="C247" t="str">
            <v>100A</v>
          </cell>
          <cell r="D247" t="str">
            <v>EA</v>
          </cell>
        </row>
        <row r="248">
          <cell r="A248">
            <v>20142</v>
          </cell>
          <cell r="B248" t="str">
            <v>순간유량계(일반)</v>
          </cell>
          <cell r="C248" t="str">
            <v>80A</v>
          </cell>
          <cell r="D248" t="str">
            <v>EA</v>
          </cell>
          <cell r="E248">
            <v>21000</v>
          </cell>
          <cell r="F248">
            <v>14000</v>
          </cell>
        </row>
        <row r="249">
          <cell r="A249">
            <v>20143</v>
          </cell>
          <cell r="B249" t="str">
            <v>순간유량계(일반)</v>
          </cell>
          <cell r="C249" t="str">
            <v>65A</v>
          </cell>
          <cell r="D249" t="str">
            <v>EA</v>
          </cell>
          <cell r="E249">
            <v>19500</v>
          </cell>
          <cell r="F249">
            <v>13000</v>
          </cell>
        </row>
        <row r="250">
          <cell r="A250">
            <v>20144</v>
          </cell>
          <cell r="B250" t="str">
            <v>순간유량계(일반)</v>
          </cell>
          <cell r="C250" t="str">
            <v>50A</v>
          </cell>
          <cell r="D250" t="str">
            <v>EA</v>
          </cell>
          <cell r="E250">
            <v>18000</v>
          </cell>
          <cell r="F250">
            <v>12000</v>
          </cell>
        </row>
        <row r="251">
          <cell r="A251">
            <v>20145</v>
          </cell>
          <cell r="B251" t="str">
            <v>순간유량계(일반)</v>
          </cell>
          <cell r="C251" t="str">
            <v>40A</v>
          </cell>
          <cell r="D251" t="str">
            <v>EA</v>
          </cell>
          <cell r="E251">
            <v>16500</v>
          </cell>
          <cell r="F251">
            <v>11000</v>
          </cell>
        </row>
        <row r="252">
          <cell r="A252">
            <v>20146</v>
          </cell>
          <cell r="B252" t="str">
            <v>SP헤드</v>
          </cell>
          <cell r="C252" t="str">
            <v>72℃ 15A상향</v>
          </cell>
          <cell r="D252" t="str">
            <v>EA</v>
          </cell>
          <cell r="E252">
            <v>10000</v>
          </cell>
          <cell r="F252">
            <v>2500</v>
          </cell>
        </row>
        <row r="253">
          <cell r="A253">
            <v>20147</v>
          </cell>
          <cell r="B253" t="str">
            <v>SP헤드</v>
          </cell>
          <cell r="C253" t="str">
            <v>72℃ 15A측벽</v>
          </cell>
          <cell r="D253" t="str">
            <v>EA</v>
          </cell>
          <cell r="E253">
            <v>10000</v>
          </cell>
          <cell r="F253">
            <v>3500</v>
          </cell>
        </row>
        <row r="254">
          <cell r="A254">
            <v>20148</v>
          </cell>
          <cell r="B254" t="str">
            <v>SP헤드</v>
          </cell>
          <cell r="C254" t="str">
            <v>105℃ 15A상향</v>
          </cell>
          <cell r="D254" t="str">
            <v>EA</v>
          </cell>
          <cell r="E254">
            <v>12000</v>
          </cell>
          <cell r="F254">
            <v>4500</v>
          </cell>
        </row>
        <row r="255">
          <cell r="A255">
            <v>20149</v>
          </cell>
          <cell r="B255" t="str">
            <v>SP헤드</v>
          </cell>
          <cell r="C255" t="str">
            <v>72℃ 15A하향</v>
          </cell>
          <cell r="D255" t="str">
            <v>EA</v>
          </cell>
          <cell r="E255">
            <v>10000</v>
          </cell>
          <cell r="F255">
            <v>2500</v>
          </cell>
        </row>
        <row r="256">
          <cell r="A256">
            <v>20150</v>
          </cell>
          <cell r="B256" t="str">
            <v>SP헤드</v>
          </cell>
          <cell r="C256" t="str">
            <v>105℃ 15A하향</v>
          </cell>
          <cell r="D256" t="str">
            <v>EA</v>
          </cell>
          <cell r="E256">
            <v>12000</v>
          </cell>
          <cell r="F256">
            <v>4500</v>
          </cell>
        </row>
        <row r="257">
          <cell r="A257">
            <v>20151</v>
          </cell>
          <cell r="B257" t="str">
            <v>백니쁠</v>
          </cell>
          <cell r="C257" t="str">
            <v>100A</v>
          </cell>
          <cell r="D257" t="str">
            <v>EA</v>
          </cell>
          <cell r="E257">
            <v>4500</v>
          </cell>
          <cell r="F257">
            <v>4270</v>
          </cell>
        </row>
        <row r="258">
          <cell r="A258">
            <v>20152</v>
          </cell>
          <cell r="B258" t="str">
            <v>백니쁠</v>
          </cell>
          <cell r="C258" t="str">
            <v>80A</v>
          </cell>
          <cell r="D258" t="str">
            <v>EA</v>
          </cell>
        </row>
        <row r="259">
          <cell r="A259">
            <v>20153</v>
          </cell>
          <cell r="B259" t="str">
            <v>백니쁠</v>
          </cell>
          <cell r="C259" t="str">
            <v>65A</v>
          </cell>
          <cell r="D259" t="str">
            <v>EA</v>
          </cell>
          <cell r="F259">
            <v>2144</v>
          </cell>
        </row>
        <row r="260">
          <cell r="A260">
            <v>20154</v>
          </cell>
          <cell r="B260" t="str">
            <v>백니쁠</v>
          </cell>
          <cell r="C260" t="str">
            <v>50A</v>
          </cell>
          <cell r="D260" t="str">
            <v>EA</v>
          </cell>
          <cell r="E260">
            <v>1560</v>
          </cell>
          <cell r="F260">
            <v>1060</v>
          </cell>
        </row>
        <row r="261">
          <cell r="A261">
            <v>20155</v>
          </cell>
          <cell r="B261" t="str">
            <v>백니쁠</v>
          </cell>
          <cell r="C261" t="str">
            <v>40A</v>
          </cell>
          <cell r="D261" t="str">
            <v>EA</v>
          </cell>
          <cell r="E261">
            <v>1390</v>
          </cell>
          <cell r="F261">
            <v>830</v>
          </cell>
        </row>
        <row r="262">
          <cell r="A262">
            <v>20156</v>
          </cell>
          <cell r="B262" t="str">
            <v>백니쁠</v>
          </cell>
          <cell r="C262" t="str">
            <v>32A</v>
          </cell>
          <cell r="D262" t="str">
            <v>EA</v>
          </cell>
          <cell r="E262">
            <v>987</v>
          </cell>
          <cell r="F262">
            <v>640</v>
          </cell>
        </row>
        <row r="263">
          <cell r="A263">
            <v>20157</v>
          </cell>
          <cell r="B263" t="str">
            <v>백니쁠</v>
          </cell>
          <cell r="C263" t="str">
            <v>25A</v>
          </cell>
          <cell r="D263" t="str">
            <v>EA</v>
          </cell>
          <cell r="E263">
            <v>620</v>
          </cell>
          <cell r="F263">
            <v>480</v>
          </cell>
        </row>
        <row r="264">
          <cell r="A264">
            <v>20158</v>
          </cell>
          <cell r="B264" t="str">
            <v>완강기(걸이)</v>
          </cell>
          <cell r="C264" t="str">
            <v>3층용</v>
          </cell>
          <cell r="D264" t="str">
            <v>EA</v>
          </cell>
          <cell r="E264">
            <v>175000</v>
          </cell>
          <cell r="F264">
            <v>85000</v>
          </cell>
        </row>
        <row r="265">
          <cell r="A265">
            <v>20159</v>
          </cell>
          <cell r="B265" t="str">
            <v>완강기(걸이)</v>
          </cell>
          <cell r="C265" t="str">
            <v>4층용</v>
          </cell>
          <cell r="D265" t="str">
            <v>EA</v>
          </cell>
          <cell r="E265">
            <v>195000</v>
          </cell>
          <cell r="F265">
            <v>90000</v>
          </cell>
        </row>
        <row r="266">
          <cell r="A266">
            <v>20160</v>
          </cell>
          <cell r="B266" t="str">
            <v>완강기(걸이)</v>
          </cell>
          <cell r="C266" t="str">
            <v>5층용</v>
          </cell>
          <cell r="D266" t="str">
            <v>EA</v>
          </cell>
          <cell r="E266">
            <v>215000</v>
          </cell>
          <cell r="F266">
            <v>97500</v>
          </cell>
        </row>
        <row r="267">
          <cell r="A267">
            <v>20161</v>
          </cell>
          <cell r="B267" t="str">
            <v>완강기(걸이)</v>
          </cell>
          <cell r="C267" t="str">
            <v>6층용</v>
          </cell>
          <cell r="D267" t="str">
            <v>EA</v>
          </cell>
          <cell r="E267">
            <v>225000</v>
          </cell>
          <cell r="F267">
            <v>105000</v>
          </cell>
        </row>
        <row r="268">
          <cell r="A268">
            <v>20162</v>
          </cell>
          <cell r="B268" t="str">
            <v>알루미늄밴드</v>
          </cell>
          <cell r="C268" t="str">
            <v>25MM</v>
          </cell>
          <cell r="D268" t="str">
            <v>M</v>
          </cell>
          <cell r="E268">
            <v>3000</v>
          </cell>
          <cell r="F268">
            <v>2600</v>
          </cell>
        </row>
        <row r="269">
          <cell r="A269">
            <v>20163</v>
          </cell>
          <cell r="B269" t="str">
            <v>옥내소화전주펌프</v>
          </cell>
          <cell r="C269" t="str">
            <v>7.5HP/4S/200LPM/52M/50A</v>
          </cell>
          <cell r="D269" t="str">
            <v>대</v>
          </cell>
          <cell r="E269">
            <v>1025700</v>
          </cell>
          <cell r="F269">
            <v>789000</v>
          </cell>
        </row>
        <row r="270">
          <cell r="A270">
            <v>20164</v>
          </cell>
          <cell r="B270" t="str">
            <v>옥내소화전보조펌프</v>
          </cell>
          <cell r="C270" t="str">
            <v>3HP/60LPM/52M/40A</v>
          </cell>
          <cell r="D270" t="str">
            <v>대</v>
          </cell>
          <cell r="E270">
            <v>430300</v>
          </cell>
          <cell r="F270">
            <v>331000</v>
          </cell>
        </row>
        <row r="271">
          <cell r="A271">
            <v>20165</v>
          </cell>
          <cell r="B271" t="str">
            <v>SP주펌프</v>
          </cell>
          <cell r="D271" t="str">
            <v>대</v>
          </cell>
        </row>
        <row r="272">
          <cell r="A272">
            <v>20166</v>
          </cell>
          <cell r="B272" t="str">
            <v>SP보조펌프</v>
          </cell>
          <cell r="D272" t="str">
            <v>대</v>
          </cell>
        </row>
        <row r="273">
          <cell r="A273">
            <v>20167</v>
          </cell>
          <cell r="B273" t="str">
            <v>펌프방진(OSM+BMB)</v>
          </cell>
          <cell r="D273" t="str">
            <v>SET</v>
          </cell>
          <cell r="E273">
            <v>136500</v>
          </cell>
          <cell r="F273">
            <v>105000</v>
          </cell>
        </row>
        <row r="274">
          <cell r="A274">
            <v>20168</v>
          </cell>
          <cell r="B274" t="str">
            <v>소화기받침대</v>
          </cell>
          <cell r="C274" t="str">
            <v>3.3KG</v>
          </cell>
          <cell r="D274" t="str">
            <v>EA</v>
          </cell>
          <cell r="E274">
            <v>5000</v>
          </cell>
          <cell r="F274">
            <v>3000</v>
          </cell>
        </row>
        <row r="275">
          <cell r="A275">
            <v>20169</v>
          </cell>
          <cell r="B275" t="str">
            <v>PIPE HANGER</v>
          </cell>
          <cell r="C275" t="str">
            <v>80A</v>
          </cell>
          <cell r="D275" t="str">
            <v>EA</v>
          </cell>
          <cell r="E275">
            <v>1300</v>
          </cell>
          <cell r="F275">
            <v>1000</v>
          </cell>
        </row>
        <row r="276">
          <cell r="A276">
            <v>20170</v>
          </cell>
          <cell r="B276" t="str">
            <v>PIPE HANGER</v>
          </cell>
          <cell r="C276" t="str">
            <v>65A</v>
          </cell>
          <cell r="D276" t="str">
            <v>EA</v>
          </cell>
          <cell r="E276">
            <v>1040</v>
          </cell>
          <cell r="F276">
            <v>800</v>
          </cell>
        </row>
        <row r="277">
          <cell r="A277">
            <v>20171</v>
          </cell>
          <cell r="B277" t="str">
            <v>PIPE HANGER</v>
          </cell>
          <cell r="C277" t="str">
            <v>50A</v>
          </cell>
          <cell r="D277" t="str">
            <v>EA</v>
          </cell>
          <cell r="E277">
            <v>910</v>
          </cell>
          <cell r="F277">
            <v>700</v>
          </cell>
        </row>
        <row r="278">
          <cell r="A278">
            <v>20172</v>
          </cell>
          <cell r="B278" t="str">
            <v>PIPE HANGER</v>
          </cell>
          <cell r="C278" t="str">
            <v>40A</v>
          </cell>
          <cell r="D278" t="str">
            <v>EA</v>
          </cell>
          <cell r="E278">
            <v>780</v>
          </cell>
          <cell r="F278">
            <v>600</v>
          </cell>
        </row>
        <row r="279">
          <cell r="A279">
            <v>20173</v>
          </cell>
          <cell r="B279" t="str">
            <v>PIPE HANGER</v>
          </cell>
          <cell r="C279" t="str">
            <v>32A</v>
          </cell>
          <cell r="D279" t="str">
            <v>EA</v>
          </cell>
          <cell r="E279">
            <v>650</v>
          </cell>
          <cell r="F279">
            <v>500</v>
          </cell>
        </row>
        <row r="280">
          <cell r="A280">
            <v>20174</v>
          </cell>
          <cell r="B280" t="str">
            <v>PIPE HANGER</v>
          </cell>
          <cell r="C280" t="str">
            <v>25A</v>
          </cell>
          <cell r="D280" t="str">
            <v>EA</v>
          </cell>
          <cell r="E280">
            <v>520</v>
          </cell>
          <cell r="F280">
            <v>400</v>
          </cell>
        </row>
        <row r="281">
          <cell r="A281">
            <v>20175</v>
          </cell>
          <cell r="B281" t="str">
            <v>U볼트/너트</v>
          </cell>
          <cell r="C281" t="str">
            <v>200A</v>
          </cell>
          <cell r="D281" t="str">
            <v>EA</v>
          </cell>
        </row>
        <row r="282">
          <cell r="A282">
            <v>20176</v>
          </cell>
          <cell r="B282" t="str">
            <v>U볼트/너트</v>
          </cell>
          <cell r="C282" t="str">
            <v>150A</v>
          </cell>
          <cell r="D282" t="str">
            <v>EA</v>
          </cell>
        </row>
        <row r="283">
          <cell r="A283">
            <v>20177</v>
          </cell>
          <cell r="B283" t="str">
            <v>U볼트/너트</v>
          </cell>
          <cell r="C283" t="str">
            <v>125A</v>
          </cell>
          <cell r="D283" t="str">
            <v>EA</v>
          </cell>
        </row>
        <row r="284">
          <cell r="A284">
            <v>20178</v>
          </cell>
          <cell r="B284" t="str">
            <v>U볼트/너트</v>
          </cell>
          <cell r="C284" t="str">
            <v>100A</v>
          </cell>
          <cell r="D284" t="str">
            <v>EA</v>
          </cell>
          <cell r="E284">
            <v>367</v>
          </cell>
        </row>
        <row r="285">
          <cell r="A285">
            <v>20179</v>
          </cell>
          <cell r="B285" t="str">
            <v>U볼트/너트</v>
          </cell>
          <cell r="C285" t="str">
            <v>80A</v>
          </cell>
          <cell r="D285" t="str">
            <v>EA</v>
          </cell>
          <cell r="E285">
            <v>258</v>
          </cell>
        </row>
        <row r="286">
          <cell r="A286">
            <v>20180</v>
          </cell>
          <cell r="B286" t="str">
            <v>U볼트/너트</v>
          </cell>
          <cell r="C286" t="str">
            <v>65A</v>
          </cell>
          <cell r="D286" t="str">
            <v>EA</v>
          </cell>
          <cell r="E286">
            <v>165</v>
          </cell>
        </row>
        <row r="287">
          <cell r="A287">
            <v>20181</v>
          </cell>
          <cell r="B287" t="str">
            <v>U볼트/너트</v>
          </cell>
          <cell r="C287" t="str">
            <v>50A</v>
          </cell>
          <cell r="D287" t="str">
            <v>EA</v>
          </cell>
          <cell r="E287">
            <v>139</v>
          </cell>
        </row>
        <row r="288">
          <cell r="A288">
            <v>20182</v>
          </cell>
          <cell r="B288" t="str">
            <v>볼트/너트</v>
          </cell>
          <cell r="C288" t="str">
            <v>M16*65L</v>
          </cell>
          <cell r="D288" t="str">
            <v>EA</v>
          </cell>
          <cell r="E288">
            <v>450</v>
          </cell>
          <cell r="F288">
            <v>190</v>
          </cell>
        </row>
        <row r="289">
          <cell r="A289">
            <v>20183</v>
          </cell>
          <cell r="B289" t="str">
            <v>압력탱크</v>
          </cell>
          <cell r="C289" t="str">
            <v>100L</v>
          </cell>
          <cell r="D289" t="str">
            <v>EA</v>
          </cell>
          <cell r="E289">
            <v>350000</v>
          </cell>
          <cell r="F289">
            <v>190000</v>
          </cell>
        </row>
        <row r="290">
          <cell r="A290">
            <v>20184</v>
          </cell>
          <cell r="B290" t="str">
            <v>CO2소화기</v>
          </cell>
          <cell r="C290" t="str">
            <v>50L/B</v>
          </cell>
          <cell r="D290" t="str">
            <v>EA</v>
          </cell>
          <cell r="E290">
            <v>480000</v>
          </cell>
          <cell r="F290">
            <v>300000</v>
          </cell>
        </row>
        <row r="291">
          <cell r="A291">
            <v>20185</v>
          </cell>
          <cell r="B291" t="str">
            <v>CO2소화기</v>
          </cell>
          <cell r="C291" t="str">
            <v>15L/B</v>
          </cell>
          <cell r="D291" t="str">
            <v>EA</v>
          </cell>
          <cell r="E291">
            <v>210000</v>
          </cell>
          <cell r="F291">
            <v>85000</v>
          </cell>
        </row>
        <row r="292">
          <cell r="A292">
            <v>20186</v>
          </cell>
          <cell r="B292" t="str">
            <v>CO2소화기</v>
          </cell>
          <cell r="C292" t="str">
            <v>10L/B</v>
          </cell>
          <cell r="D292" t="str">
            <v>EA</v>
          </cell>
          <cell r="E292">
            <v>165000</v>
          </cell>
          <cell r="F292">
            <v>75000</v>
          </cell>
        </row>
        <row r="293">
          <cell r="A293">
            <v>20187</v>
          </cell>
          <cell r="B293" t="str">
            <v>CO2소화기</v>
          </cell>
          <cell r="C293" t="str">
            <v>5L/B</v>
          </cell>
          <cell r="D293" t="str">
            <v>EA</v>
          </cell>
        </row>
        <row r="294">
          <cell r="A294">
            <v>20188</v>
          </cell>
          <cell r="B294" t="str">
            <v>하론소화기</v>
          </cell>
          <cell r="C294" t="str">
            <v>68KG</v>
          </cell>
          <cell r="D294" t="str">
            <v>EA</v>
          </cell>
        </row>
        <row r="295">
          <cell r="A295">
            <v>20189</v>
          </cell>
          <cell r="B295" t="str">
            <v>하론소화기</v>
          </cell>
          <cell r="C295" t="str">
            <v>46KG</v>
          </cell>
          <cell r="D295" t="str">
            <v>EA</v>
          </cell>
        </row>
        <row r="296">
          <cell r="A296">
            <v>20190</v>
          </cell>
          <cell r="B296" t="str">
            <v>하론소화기</v>
          </cell>
          <cell r="C296" t="str">
            <v>23KG</v>
          </cell>
          <cell r="D296" t="str">
            <v>EA</v>
          </cell>
        </row>
        <row r="297">
          <cell r="A297">
            <v>20191</v>
          </cell>
          <cell r="B297" t="str">
            <v>하론소화기</v>
          </cell>
          <cell r="C297" t="str">
            <v>6.8KG</v>
          </cell>
          <cell r="D297" t="str">
            <v>EA</v>
          </cell>
        </row>
        <row r="298">
          <cell r="A298">
            <v>20192</v>
          </cell>
          <cell r="B298" t="str">
            <v>하론소화기</v>
          </cell>
          <cell r="C298" t="str">
            <v>4.5KG</v>
          </cell>
          <cell r="D298" t="str">
            <v>EA</v>
          </cell>
        </row>
        <row r="299">
          <cell r="A299">
            <v>20193</v>
          </cell>
          <cell r="B299" t="str">
            <v>하론소화기</v>
          </cell>
          <cell r="C299" t="str">
            <v>3.0KG</v>
          </cell>
          <cell r="D299" t="str">
            <v>EA</v>
          </cell>
          <cell r="E299">
            <v>150000</v>
          </cell>
          <cell r="F299">
            <v>70000</v>
          </cell>
        </row>
        <row r="300">
          <cell r="A300">
            <v>20194</v>
          </cell>
          <cell r="B300" t="str">
            <v>하론소화기</v>
          </cell>
          <cell r="C300" t="str">
            <v>2.0KG</v>
          </cell>
          <cell r="D300" t="str">
            <v>EA</v>
          </cell>
        </row>
        <row r="301">
          <cell r="A301">
            <v>20195</v>
          </cell>
          <cell r="B301" t="str">
            <v>하론소화기</v>
          </cell>
          <cell r="C301" t="str">
            <v>1.0KG</v>
          </cell>
          <cell r="D301" t="str">
            <v>EA</v>
          </cell>
        </row>
        <row r="302">
          <cell r="A302">
            <v>20196</v>
          </cell>
          <cell r="B302" t="str">
            <v>물올림탱크</v>
          </cell>
          <cell r="C302" t="str">
            <v>100L</v>
          </cell>
          <cell r="D302" t="str">
            <v>EA</v>
          </cell>
          <cell r="E302">
            <v>215000</v>
          </cell>
          <cell r="F302">
            <v>85000</v>
          </cell>
        </row>
        <row r="303">
          <cell r="A303">
            <v>20197</v>
          </cell>
          <cell r="B303" t="str">
            <v>살수헤드</v>
          </cell>
          <cell r="C303" t="str">
            <v>15A</v>
          </cell>
          <cell r="D303" t="str">
            <v>EA</v>
          </cell>
          <cell r="E303">
            <v>7000</v>
          </cell>
          <cell r="F303">
            <v>4000</v>
          </cell>
        </row>
        <row r="304">
          <cell r="A304">
            <v>20198</v>
          </cell>
          <cell r="B304" t="str">
            <v>살수헤드</v>
          </cell>
          <cell r="C304" t="str">
            <v>20A</v>
          </cell>
          <cell r="D304" t="str">
            <v>EA</v>
          </cell>
          <cell r="E304">
            <v>9000</v>
          </cell>
          <cell r="F304">
            <v>4500</v>
          </cell>
        </row>
        <row r="305">
          <cell r="A305">
            <v>20199</v>
          </cell>
          <cell r="B305" t="str">
            <v>앵글</v>
          </cell>
          <cell r="C305" t="str">
            <v>40MM*5T</v>
          </cell>
          <cell r="D305" t="str">
            <v>M</v>
          </cell>
          <cell r="E305">
            <v>1419.6</v>
          </cell>
          <cell r="F305">
            <v>1092</v>
          </cell>
        </row>
        <row r="306">
          <cell r="A306">
            <v>20200</v>
          </cell>
          <cell r="B306" t="str">
            <v>셋트앙카</v>
          </cell>
          <cell r="C306" t="str">
            <v>3/8"</v>
          </cell>
          <cell r="D306" t="str">
            <v>EA</v>
          </cell>
          <cell r="E306">
            <v>117</v>
          </cell>
          <cell r="F306">
            <v>90</v>
          </cell>
        </row>
        <row r="307">
          <cell r="A307">
            <v>20201</v>
          </cell>
          <cell r="B307" t="str">
            <v>전산볼트</v>
          </cell>
          <cell r="C307" t="str">
            <v>1M</v>
          </cell>
          <cell r="D307" t="str">
            <v>EA</v>
          </cell>
          <cell r="E307">
            <v>1300</v>
          </cell>
          <cell r="F307">
            <v>1000</v>
          </cell>
        </row>
        <row r="308">
          <cell r="A308">
            <v>20202</v>
          </cell>
          <cell r="B308" t="str">
            <v>보온테이프</v>
          </cell>
          <cell r="C308" t="str">
            <v>적색</v>
          </cell>
          <cell r="D308" t="str">
            <v>EA</v>
          </cell>
          <cell r="E308">
            <v>700</v>
          </cell>
        </row>
        <row r="309">
          <cell r="A309">
            <v>20203</v>
          </cell>
          <cell r="B309" t="str">
            <v>방열복, 공기호흡기</v>
          </cell>
          <cell r="C309" t="str">
            <v>SAS500/#UPS-84</v>
          </cell>
          <cell r="D309" t="str">
            <v>SET</v>
          </cell>
          <cell r="E309">
            <v>2707000</v>
          </cell>
          <cell r="F309">
            <v>2151000</v>
          </cell>
        </row>
        <row r="310">
          <cell r="A310">
            <v>20204</v>
          </cell>
          <cell r="B310" t="str">
            <v>후드밸브</v>
          </cell>
          <cell r="C310" t="str">
            <v>150A</v>
          </cell>
          <cell r="D310" t="str">
            <v>EA</v>
          </cell>
          <cell r="E310">
            <v>73943.999999999985</v>
          </cell>
          <cell r="F310">
            <v>56879.999999999993</v>
          </cell>
          <cell r="G310">
            <v>62568</v>
          </cell>
        </row>
        <row r="311">
          <cell r="A311">
            <v>20205</v>
          </cell>
          <cell r="B311" t="str">
            <v>후드밸브</v>
          </cell>
          <cell r="C311" t="str">
            <v>125A</v>
          </cell>
          <cell r="D311" t="str">
            <v>EA</v>
          </cell>
          <cell r="E311">
            <v>63647.999999999993</v>
          </cell>
          <cell r="F311">
            <v>48959.999999999993</v>
          </cell>
          <cell r="G311">
            <v>53856</v>
          </cell>
        </row>
        <row r="312">
          <cell r="A312">
            <v>20206</v>
          </cell>
          <cell r="B312" t="str">
            <v>후드밸브</v>
          </cell>
          <cell r="C312" t="str">
            <v>100A</v>
          </cell>
          <cell r="D312" t="str">
            <v>EA</v>
          </cell>
          <cell r="E312">
            <v>38375.999999999993</v>
          </cell>
          <cell r="F312">
            <v>29519.999999999996</v>
          </cell>
          <cell r="G312">
            <v>32472</v>
          </cell>
        </row>
        <row r="313">
          <cell r="A313">
            <v>20207</v>
          </cell>
          <cell r="B313" t="str">
            <v>후드밸브</v>
          </cell>
          <cell r="C313" t="str">
            <v>80A</v>
          </cell>
          <cell r="D313" t="str">
            <v>EA</v>
          </cell>
          <cell r="E313">
            <v>35567.999999999993</v>
          </cell>
          <cell r="F313">
            <v>27359.999999999996</v>
          </cell>
          <cell r="G313">
            <v>30096</v>
          </cell>
        </row>
        <row r="314">
          <cell r="A314">
            <v>20208</v>
          </cell>
          <cell r="B314" t="str">
            <v>후드밸브</v>
          </cell>
          <cell r="C314" t="str">
            <v>65A</v>
          </cell>
          <cell r="D314" t="str">
            <v>EA</v>
          </cell>
          <cell r="E314">
            <v>30887.999999999996</v>
          </cell>
          <cell r="F314">
            <v>23759.999999999996</v>
          </cell>
          <cell r="G314">
            <v>26136</v>
          </cell>
        </row>
        <row r="315">
          <cell r="A315">
            <v>20209</v>
          </cell>
          <cell r="B315" t="str">
            <v>후드밸브</v>
          </cell>
          <cell r="C315" t="str">
            <v>50A</v>
          </cell>
          <cell r="D315" t="str">
            <v>EA</v>
          </cell>
          <cell r="E315">
            <v>27133.363636363632</v>
          </cell>
          <cell r="F315">
            <v>20871.81818181818</v>
          </cell>
          <cell r="G315">
            <v>22959</v>
          </cell>
        </row>
        <row r="316">
          <cell r="A316">
            <v>20210</v>
          </cell>
          <cell r="B316" t="str">
            <v>02.노무비</v>
          </cell>
        </row>
        <row r="317">
          <cell r="A317">
            <v>20211</v>
          </cell>
          <cell r="B317" t="str">
            <v>노무비</v>
          </cell>
          <cell r="C317" t="str">
            <v>배관공</v>
          </cell>
          <cell r="D317" t="str">
            <v>인</v>
          </cell>
          <cell r="E317">
            <v>51272</v>
          </cell>
        </row>
        <row r="318">
          <cell r="A318">
            <v>20212</v>
          </cell>
          <cell r="B318" t="str">
            <v>노무비</v>
          </cell>
          <cell r="C318" t="str">
            <v>용접공</v>
          </cell>
          <cell r="D318" t="str">
            <v>인</v>
          </cell>
          <cell r="E318">
            <v>58758</v>
          </cell>
        </row>
        <row r="319">
          <cell r="A319">
            <v>20213</v>
          </cell>
          <cell r="B319" t="str">
            <v>노무비</v>
          </cell>
          <cell r="C319" t="str">
            <v>기계설치공</v>
          </cell>
          <cell r="D319" t="str">
            <v>인</v>
          </cell>
          <cell r="E319">
            <v>54111</v>
          </cell>
        </row>
        <row r="320">
          <cell r="A320">
            <v>20214</v>
          </cell>
          <cell r="B320" t="str">
            <v>노무비</v>
          </cell>
          <cell r="C320" t="str">
            <v>보온공</v>
          </cell>
          <cell r="D320" t="str">
            <v>인</v>
          </cell>
          <cell r="E320">
            <v>52961</v>
          </cell>
        </row>
        <row r="321">
          <cell r="A321">
            <v>20215</v>
          </cell>
          <cell r="B321" t="str">
            <v>노무비</v>
          </cell>
          <cell r="C321" t="str">
            <v>보통인부</v>
          </cell>
          <cell r="D321" t="str">
            <v>인</v>
          </cell>
          <cell r="E321">
            <v>37483</v>
          </cell>
        </row>
        <row r="322">
          <cell r="A322">
            <v>20216</v>
          </cell>
          <cell r="B322" t="str">
            <v>공구손료</v>
          </cell>
          <cell r="C322" t="str">
            <v>노무비의3%</v>
          </cell>
          <cell r="D322" t="str">
            <v>식</v>
          </cell>
        </row>
        <row r="323">
          <cell r="A323">
            <v>20217</v>
          </cell>
          <cell r="B323" t="str">
            <v>객석유도등</v>
          </cell>
          <cell r="C323" t="str">
            <v>DC24V</v>
          </cell>
          <cell r="D323" t="str">
            <v>EA</v>
          </cell>
          <cell r="E323">
            <v>35000</v>
          </cell>
          <cell r="F323">
            <v>25000</v>
          </cell>
        </row>
        <row r="324">
          <cell r="A324">
            <v>20218</v>
          </cell>
        </row>
        <row r="325">
          <cell r="A325">
            <v>20219</v>
          </cell>
        </row>
        <row r="326">
          <cell r="A326">
            <v>20220</v>
          </cell>
        </row>
        <row r="327">
          <cell r="A327">
            <v>20221</v>
          </cell>
        </row>
        <row r="328">
          <cell r="A328">
            <v>20222</v>
          </cell>
        </row>
        <row r="329">
          <cell r="A329">
            <v>20223</v>
          </cell>
        </row>
        <row r="330">
          <cell r="A330">
            <v>20224</v>
          </cell>
        </row>
        <row r="331">
          <cell r="A331">
            <v>20225</v>
          </cell>
        </row>
        <row r="332">
          <cell r="A332">
            <v>20226</v>
          </cell>
        </row>
        <row r="333">
          <cell r="A333">
            <v>20227</v>
          </cell>
        </row>
        <row r="334">
          <cell r="A334">
            <v>20228</v>
          </cell>
        </row>
        <row r="335">
          <cell r="A335">
            <v>20229</v>
          </cell>
        </row>
        <row r="336">
          <cell r="A336">
            <v>20230</v>
          </cell>
        </row>
        <row r="337">
          <cell r="A337">
            <v>20231</v>
          </cell>
        </row>
        <row r="338">
          <cell r="A338">
            <v>20232</v>
          </cell>
        </row>
        <row r="339">
          <cell r="A339">
            <v>20233</v>
          </cell>
        </row>
        <row r="340">
          <cell r="A340">
            <v>20234</v>
          </cell>
        </row>
        <row r="341">
          <cell r="A341">
            <v>20235</v>
          </cell>
        </row>
        <row r="342">
          <cell r="A342">
            <v>20236</v>
          </cell>
        </row>
        <row r="343">
          <cell r="A343">
            <v>20237</v>
          </cell>
          <cell r="F343">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VXXXXX"/>
      <sheetName val="팽성원가계산서"/>
      <sheetName val="집계표"/>
      <sheetName val="기자재비"/>
      <sheetName val="설치비"/>
      <sheetName val="대당설치비"/>
      <sheetName val="배관공사비"/>
      <sheetName val="일위대가"/>
      <sheetName val="팽성내역-도급"/>
    </sheetNames>
    <definedNames>
      <definedName name="단중입력"/>
      <definedName name="프로그램.메인_메뉴호출"/>
    </defined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기자재비"/>
      <sheetName val="내역8"/>
      <sheetName val="2공구산출내역"/>
      <sheetName val="전선 및 전선관"/>
      <sheetName val="물가자료"/>
      <sheetName val="1단계"/>
      <sheetName val="INPUT"/>
      <sheetName val="ilch"/>
      <sheetName val="밸브설치"/>
      <sheetName val="도로구조공사비"/>
      <sheetName val="도로토공공사비"/>
      <sheetName val="여수토공사비"/>
      <sheetName val="1.설계기준"/>
      <sheetName val="구리토평1전기"/>
      <sheetName val="노임"/>
      <sheetName val="설계내역일위"/>
      <sheetName val="견적서"/>
      <sheetName val="노임(1차)"/>
      <sheetName val="일위대가"/>
      <sheetName val="WORK"/>
      <sheetName val="Sheet15"/>
      <sheetName val="A-4"/>
      <sheetName val="기둥(원형)"/>
      <sheetName val="주공 갑지"/>
      <sheetName val="차액보증"/>
      <sheetName val="단가산출서"/>
      <sheetName val="데리네이타현황"/>
      <sheetName val="D-3503"/>
      <sheetName val="내역서 "/>
      <sheetName val="설계예시"/>
      <sheetName val="#REF"/>
      <sheetName val="70%"/>
      <sheetName val="용산1(해보)"/>
      <sheetName val="원가계산서"/>
      <sheetName val="일위대가목록"/>
      <sheetName val="총 원가계산"/>
      <sheetName val="설비"/>
      <sheetName val="CT "/>
      <sheetName val="단가"/>
      <sheetName val="시설물일위"/>
      <sheetName val="SHEET1"/>
      <sheetName val="Y-WORK"/>
      <sheetName val="TABLE"/>
      <sheetName val="3BL공동구 수량"/>
      <sheetName val="맨홀수량산출"/>
      <sheetName val="비교표"/>
      <sheetName val="기초단가"/>
      <sheetName val="DATA"/>
      <sheetName val="데이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목차 "/>
      <sheetName val="결과"/>
      <sheetName val="청총괄"/>
      <sheetName val="재료비&lt;표1&gt;"/>
      <sheetName val="재료비&lt;표2&gt;"/>
      <sheetName val="재료비&lt;표3&gt;"/>
      <sheetName val="청기본"/>
      <sheetName val="청수당"/>
      <sheetName val="청상여"/>
      <sheetName val="청퇴직"/>
      <sheetName val="인건비"/>
      <sheetName val="청경비"/>
      <sheetName val="청감가"/>
      <sheetName val="청복리"/>
      <sheetName val="청보험"/>
      <sheetName val="청외주"/>
      <sheetName val="N賃率-職"/>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단가표 (2)"/>
      <sheetName val="견적서표지 (2)"/>
      <sheetName val="견적서갑지 (2)"/>
      <sheetName val="공사비총괄표 (3)"/>
      <sheetName val="A동소화 (2)"/>
      <sheetName val="A동자탐 (2)"/>
      <sheetName val="단가표"/>
      <sheetName val="견적서표지"/>
      <sheetName val="견적서갑지"/>
      <sheetName val="공사비총괄표 (2)"/>
      <sheetName val="A동소화"/>
      <sheetName val="A동자탐"/>
      <sheetName val="B동소화"/>
      <sheetName val="B동자탐 "/>
    </sheetNames>
    <sheetDataSet>
      <sheetData sheetId="0" refreshError="1">
        <row r="2">
          <cell r="A2" t="str">
            <v>코드번호</v>
          </cell>
          <cell r="B2" t="str">
            <v>품명</v>
          </cell>
          <cell r="C2" t="str">
            <v>규격</v>
          </cell>
          <cell r="D2" t="str">
            <v>단위</v>
          </cell>
          <cell r="E2" t="str">
            <v>견적단가</v>
          </cell>
          <cell r="F2" t="str">
            <v>실행가</v>
          </cell>
          <cell r="G2" t="str">
            <v>구매가(VAT포함)</v>
          </cell>
        </row>
        <row r="3">
          <cell r="A3">
            <v>10001</v>
          </cell>
          <cell r="B3" t="str">
            <v>화재수신기</v>
          </cell>
          <cell r="C3" t="str">
            <v>P-1-25CCT</v>
          </cell>
          <cell r="D3" t="str">
            <v>면</v>
          </cell>
        </row>
        <row r="4">
          <cell r="A4">
            <v>10002</v>
          </cell>
          <cell r="B4" t="str">
            <v>화재수신기</v>
          </cell>
          <cell r="C4" t="str">
            <v>P-1-20CCT</v>
          </cell>
          <cell r="D4" t="str">
            <v>면</v>
          </cell>
          <cell r="E4">
            <v>550000</v>
          </cell>
          <cell r="F4">
            <v>170000</v>
          </cell>
        </row>
        <row r="5">
          <cell r="A5">
            <v>10003</v>
          </cell>
          <cell r="B5" t="str">
            <v>화재수신기</v>
          </cell>
          <cell r="C5" t="str">
            <v>P-1-15CCT</v>
          </cell>
          <cell r="D5" t="str">
            <v>면</v>
          </cell>
          <cell r="E5">
            <v>480000</v>
          </cell>
          <cell r="F5">
            <v>150000</v>
          </cell>
        </row>
        <row r="6">
          <cell r="A6">
            <v>10004</v>
          </cell>
          <cell r="B6" t="str">
            <v>화재수신기</v>
          </cell>
          <cell r="C6" t="str">
            <v>P-1-10CCT</v>
          </cell>
          <cell r="D6" t="str">
            <v>면</v>
          </cell>
          <cell r="E6">
            <v>380000</v>
          </cell>
          <cell r="F6">
            <v>130000</v>
          </cell>
        </row>
        <row r="7">
          <cell r="A7">
            <v>10005</v>
          </cell>
          <cell r="B7" t="str">
            <v>화재수신기</v>
          </cell>
          <cell r="C7" t="str">
            <v>P-1-5CCT</v>
          </cell>
          <cell r="D7" t="str">
            <v>면</v>
          </cell>
          <cell r="E7">
            <v>240000</v>
          </cell>
          <cell r="F7">
            <v>90000</v>
          </cell>
        </row>
        <row r="8">
          <cell r="A8">
            <v>10006</v>
          </cell>
          <cell r="B8" t="str">
            <v>화재수신기</v>
          </cell>
          <cell r="C8" t="str">
            <v>복합형/4</v>
          </cell>
          <cell r="D8" t="str">
            <v>면</v>
          </cell>
          <cell r="E8">
            <v>900000</v>
          </cell>
          <cell r="F8">
            <v>600000</v>
          </cell>
        </row>
        <row r="9">
          <cell r="A9">
            <v>10007</v>
          </cell>
          <cell r="B9" t="str">
            <v>화재수신기</v>
          </cell>
          <cell r="C9" t="str">
            <v>복합형/2</v>
          </cell>
          <cell r="D9" t="str">
            <v>면</v>
          </cell>
          <cell r="E9">
            <v>550000</v>
          </cell>
          <cell r="F9">
            <v>450000</v>
          </cell>
        </row>
        <row r="10">
          <cell r="A10">
            <v>10008</v>
          </cell>
          <cell r="B10" t="str">
            <v>경종</v>
          </cell>
          <cell r="C10" t="str">
            <v>DC 24V</v>
          </cell>
          <cell r="D10" t="str">
            <v>EA</v>
          </cell>
          <cell r="E10">
            <v>5500</v>
          </cell>
          <cell r="F10">
            <v>3600</v>
          </cell>
        </row>
        <row r="11">
          <cell r="A11">
            <v>10009</v>
          </cell>
          <cell r="B11" t="str">
            <v>표시등</v>
          </cell>
          <cell r="C11" t="str">
            <v>DC 24V/L.E.D</v>
          </cell>
          <cell r="D11" t="str">
            <v>EA</v>
          </cell>
          <cell r="E11">
            <v>2000</v>
          </cell>
          <cell r="F11">
            <v>900</v>
          </cell>
        </row>
        <row r="12">
          <cell r="A12">
            <v>10010</v>
          </cell>
          <cell r="B12" t="str">
            <v>발신기</v>
          </cell>
          <cell r="C12" t="str">
            <v>P-1급</v>
          </cell>
          <cell r="D12" t="str">
            <v>EA</v>
          </cell>
          <cell r="E12">
            <v>5000</v>
          </cell>
          <cell r="F12">
            <v>2900</v>
          </cell>
        </row>
        <row r="13">
          <cell r="A13">
            <v>10011</v>
          </cell>
          <cell r="B13" t="str">
            <v>기동램프</v>
          </cell>
          <cell r="C13" t="str">
            <v>AC 220V</v>
          </cell>
          <cell r="D13" t="str">
            <v>EA</v>
          </cell>
          <cell r="E13">
            <v>2300</v>
          </cell>
          <cell r="F13">
            <v>1400</v>
          </cell>
        </row>
        <row r="14">
          <cell r="A14">
            <v>10012</v>
          </cell>
          <cell r="B14" t="str">
            <v>차동식감지기</v>
          </cell>
          <cell r="C14" t="str">
            <v>스포트형</v>
          </cell>
          <cell r="D14" t="str">
            <v>EA</v>
          </cell>
          <cell r="E14">
            <v>5000</v>
          </cell>
          <cell r="F14">
            <v>2800</v>
          </cell>
        </row>
        <row r="15">
          <cell r="A15">
            <v>10013</v>
          </cell>
          <cell r="B15" t="str">
            <v>정온식감지기</v>
          </cell>
          <cell r="C15" t="str">
            <v>스포트형</v>
          </cell>
          <cell r="D15" t="str">
            <v>EA</v>
          </cell>
          <cell r="E15">
            <v>5000</v>
          </cell>
          <cell r="F15">
            <v>2500</v>
          </cell>
        </row>
        <row r="16">
          <cell r="A16">
            <v>10014</v>
          </cell>
          <cell r="B16" t="str">
            <v>연기식감지기</v>
          </cell>
          <cell r="C16" t="str">
            <v>광전식</v>
          </cell>
          <cell r="D16" t="str">
            <v>EA</v>
          </cell>
          <cell r="E16">
            <v>20000</v>
          </cell>
          <cell r="F16">
            <v>9800</v>
          </cell>
        </row>
        <row r="17">
          <cell r="A17">
            <v>10015</v>
          </cell>
          <cell r="B17" t="str">
            <v>통로유도표지</v>
          </cell>
          <cell r="C17" t="str">
            <v>축광</v>
          </cell>
          <cell r="D17" t="str">
            <v>EA</v>
          </cell>
          <cell r="E17">
            <v>4500</v>
          </cell>
          <cell r="F17">
            <v>2500</v>
          </cell>
        </row>
        <row r="18">
          <cell r="A18">
            <v>10016</v>
          </cell>
          <cell r="B18" t="str">
            <v>통로유도등</v>
          </cell>
          <cell r="C18" t="str">
            <v>매입형</v>
          </cell>
          <cell r="D18" t="str">
            <v>EA</v>
          </cell>
          <cell r="E18">
            <v>43000</v>
          </cell>
          <cell r="F18">
            <v>16000</v>
          </cell>
        </row>
        <row r="19">
          <cell r="A19">
            <v>10017</v>
          </cell>
          <cell r="B19" t="str">
            <v>통로유도등</v>
          </cell>
          <cell r="C19" t="str">
            <v>돌출형</v>
          </cell>
          <cell r="D19" t="str">
            <v>EA</v>
          </cell>
          <cell r="E19">
            <v>37000</v>
          </cell>
          <cell r="F19">
            <v>16000</v>
          </cell>
        </row>
        <row r="20">
          <cell r="A20">
            <v>10018</v>
          </cell>
          <cell r="B20" t="str">
            <v>피난구유도표지</v>
          </cell>
          <cell r="C20" t="str">
            <v>축광</v>
          </cell>
          <cell r="D20" t="str">
            <v>EA</v>
          </cell>
          <cell r="E20">
            <v>4000</v>
          </cell>
          <cell r="F20">
            <v>3000</v>
          </cell>
        </row>
        <row r="21">
          <cell r="A21">
            <v>10019</v>
          </cell>
          <cell r="B21" t="str">
            <v>피난구유도등</v>
          </cell>
          <cell r="C21" t="str">
            <v>10W</v>
          </cell>
          <cell r="D21" t="str">
            <v>EA</v>
          </cell>
          <cell r="E21">
            <v>28000</v>
          </cell>
          <cell r="F21">
            <v>14000</v>
          </cell>
        </row>
        <row r="22">
          <cell r="A22">
            <v>10020</v>
          </cell>
          <cell r="B22" t="str">
            <v>피난구유도등</v>
          </cell>
          <cell r="C22" t="str">
            <v>20W</v>
          </cell>
          <cell r="D22" t="str">
            <v>EA</v>
          </cell>
          <cell r="E22">
            <v>45000</v>
          </cell>
          <cell r="F22">
            <v>20000</v>
          </cell>
        </row>
        <row r="23">
          <cell r="A23">
            <v>10021</v>
          </cell>
          <cell r="B23" t="str">
            <v>피난구유도등</v>
          </cell>
          <cell r="C23" t="str">
            <v>40W</v>
          </cell>
          <cell r="D23" t="str">
            <v>EA</v>
          </cell>
          <cell r="E23">
            <v>110000</v>
          </cell>
          <cell r="F23">
            <v>85000</v>
          </cell>
        </row>
        <row r="24">
          <cell r="A24">
            <v>10022</v>
          </cell>
          <cell r="B24" t="str">
            <v>비상조명등</v>
          </cell>
          <cell r="C24" t="str">
            <v>AC 220V</v>
          </cell>
          <cell r="D24" t="str">
            <v>EA</v>
          </cell>
          <cell r="E24">
            <v>78000</v>
          </cell>
          <cell r="F24">
            <v>50000</v>
          </cell>
        </row>
        <row r="25">
          <cell r="A25">
            <v>10023</v>
          </cell>
          <cell r="B25" t="str">
            <v>AMP</v>
          </cell>
          <cell r="C25" t="str">
            <v>50W</v>
          </cell>
          <cell r="D25" t="str">
            <v>면</v>
          </cell>
          <cell r="E25">
            <v>450000</v>
          </cell>
        </row>
        <row r="26">
          <cell r="A26">
            <v>10024</v>
          </cell>
          <cell r="B26" t="str">
            <v>스피커</v>
          </cell>
          <cell r="C26" t="str">
            <v>세대1W</v>
          </cell>
          <cell r="D26" t="str">
            <v>EA</v>
          </cell>
          <cell r="E26">
            <v>5000</v>
          </cell>
          <cell r="F26">
            <v>3800</v>
          </cell>
        </row>
        <row r="27">
          <cell r="A27">
            <v>10025</v>
          </cell>
          <cell r="B27" t="str">
            <v>스피커</v>
          </cell>
          <cell r="C27" t="str">
            <v>3W</v>
          </cell>
          <cell r="D27" t="str">
            <v>EA</v>
          </cell>
          <cell r="E27">
            <v>20000</v>
          </cell>
          <cell r="F27">
            <v>9500</v>
          </cell>
        </row>
        <row r="28">
          <cell r="A28">
            <v>10026</v>
          </cell>
          <cell r="B28" t="str">
            <v>소화전세트</v>
          </cell>
          <cell r="C28" t="str">
            <v>경,표,발,기동램프</v>
          </cell>
          <cell r="D28" t="str">
            <v>SET</v>
          </cell>
          <cell r="E28">
            <v>14600</v>
          </cell>
          <cell r="F28">
            <v>8800</v>
          </cell>
        </row>
        <row r="29">
          <cell r="A29">
            <v>10027</v>
          </cell>
          <cell r="B29" t="str">
            <v>속보함세트</v>
          </cell>
          <cell r="C29" t="str">
            <v>경,표,발신기</v>
          </cell>
          <cell r="D29" t="str">
            <v>SET</v>
          </cell>
          <cell r="E29">
            <v>56600</v>
          </cell>
          <cell r="F29">
            <v>38400</v>
          </cell>
        </row>
        <row r="30">
          <cell r="A30">
            <v>10028</v>
          </cell>
          <cell r="B30" t="str">
            <v>속보내함</v>
          </cell>
          <cell r="C30" t="str">
            <v>200*600</v>
          </cell>
          <cell r="D30" t="str">
            <v>EA</v>
          </cell>
          <cell r="E30">
            <v>12000</v>
          </cell>
          <cell r="F30">
            <v>6000</v>
          </cell>
        </row>
        <row r="31">
          <cell r="A31">
            <v>10029</v>
          </cell>
          <cell r="B31" t="str">
            <v>속보함커버</v>
          </cell>
          <cell r="C31" t="str">
            <v>SUS</v>
          </cell>
          <cell r="D31" t="str">
            <v>EA</v>
          </cell>
          <cell r="E31">
            <v>32300</v>
          </cell>
          <cell r="F31">
            <v>19000</v>
          </cell>
        </row>
        <row r="32">
          <cell r="A32">
            <v>10030</v>
          </cell>
          <cell r="B32" t="str">
            <v>속노함노출</v>
          </cell>
          <cell r="C32" t="str">
            <v>STEEL</v>
          </cell>
          <cell r="D32" t="str">
            <v>EA</v>
          </cell>
          <cell r="E32">
            <v>9000</v>
          </cell>
          <cell r="F32">
            <v>4500</v>
          </cell>
        </row>
        <row r="33">
          <cell r="A33">
            <v>10031</v>
          </cell>
          <cell r="B33" t="str">
            <v>속노함노출</v>
          </cell>
          <cell r="C33" t="str">
            <v>SUS</v>
          </cell>
          <cell r="D33" t="str">
            <v>EA</v>
          </cell>
          <cell r="E33">
            <v>45000</v>
          </cell>
          <cell r="F33">
            <v>25000</v>
          </cell>
        </row>
        <row r="34">
          <cell r="A34">
            <v>10032</v>
          </cell>
          <cell r="B34" t="str">
            <v>중계기</v>
          </cell>
          <cell r="C34" t="str">
            <v>HI-MUX2/2/2</v>
          </cell>
          <cell r="D34" t="str">
            <v>EA</v>
          </cell>
          <cell r="E34">
            <v>120000</v>
          </cell>
          <cell r="F34">
            <v>55000</v>
          </cell>
        </row>
        <row r="35">
          <cell r="A35">
            <v>10033</v>
          </cell>
          <cell r="B35" t="str">
            <v>비상콘센트</v>
          </cell>
          <cell r="C35" t="str">
            <v>소화전내장형</v>
          </cell>
          <cell r="D35" t="str">
            <v>EA</v>
          </cell>
          <cell r="E35">
            <v>65000</v>
          </cell>
          <cell r="F35">
            <v>45000</v>
          </cell>
        </row>
        <row r="36">
          <cell r="A36">
            <v>10034</v>
          </cell>
          <cell r="B36" t="str">
            <v>전자싸이렌</v>
          </cell>
          <cell r="C36" t="str">
            <v>DC 24V</v>
          </cell>
          <cell r="D36" t="str">
            <v>EA</v>
          </cell>
          <cell r="E36">
            <v>25000</v>
          </cell>
          <cell r="F36">
            <v>11000</v>
          </cell>
        </row>
        <row r="37">
          <cell r="A37">
            <v>10035</v>
          </cell>
          <cell r="B37" t="str">
            <v>S.V.P</v>
          </cell>
          <cell r="C37" t="str">
            <v>DC 24V</v>
          </cell>
          <cell r="D37" t="str">
            <v>면</v>
          </cell>
          <cell r="E37">
            <v>62000</v>
          </cell>
          <cell r="F37">
            <v>25000</v>
          </cell>
        </row>
        <row r="38">
          <cell r="A38">
            <v>10036</v>
          </cell>
          <cell r="B38" t="str">
            <v>저수위경보</v>
          </cell>
          <cell r="C38" t="str">
            <v>DC 24V</v>
          </cell>
          <cell r="D38" t="str">
            <v>EA</v>
          </cell>
          <cell r="E38">
            <v>35000</v>
          </cell>
          <cell r="F38">
            <v>18000</v>
          </cell>
        </row>
        <row r="39">
          <cell r="A39">
            <v>10037</v>
          </cell>
          <cell r="B39" t="str">
            <v>TAMPER SWITCH</v>
          </cell>
          <cell r="C39" t="str">
            <v>DC 24V</v>
          </cell>
          <cell r="D39" t="str">
            <v>EA</v>
          </cell>
          <cell r="E39">
            <v>5000</v>
          </cell>
        </row>
        <row r="40">
          <cell r="A40">
            <v>10038</v>
          </cell>
          <cell r="B40" t="str">
            <v>MCC P/L</v>
          </cell>
          <cell r="C40" t="str">
            <v>AC 380V</v>
          </cell>
          <cell r="D40" t="str">
            <v>면</v>
          </cell>
          <cell r="E40">
            <v>750000</v>
          </cell>
          <cell r="F40">
            <v>700000</v>
          </cell>
        </row>
        <row r="41">
          <cell r="A41">
            <v>10039</v>
          </cell>
          <cell r="B41" t="str">
            <v>전선관</v>
          </cell>
          <cell r="C41" t="str">
            <v>HI-LEX16C</v>
          </cell>
          <cell r="D41" t="str">
            <v>M</v>
          </cell>
          <cell r="E41">
            <v>180</v>
          </cell>
          <cell r="F41">
            <v>110</v>
          </cell>
        </row>
        <row r="42">
          <cell r="A42">
            <v>10040</v>
          </cell>
          <cell r="B42" t="str">
            <v>전선관</v>
          </cell>
          <cell r="C42" t="str">
            <v>HI-LEX22C</v>
          </cell>
          <cell r="D42" t="str">
            <v>M</v>
          </cell>
          <cell r="E42">
            <v>216</v>
          </cell>
          <cell r="F42">
            <v>150</v>
          </cell>
        </row>
        <row r="43">
          <cell r="A43">
            <v>10041</v>
          </cell>
          <cell r="B43" t="str">
            <v>전선관</v>
          </cell>
          <cell r="C43" t="str">
            <v>HI-LEX28C</v>
          </cell>
          <cell r="D43" t="str">
            <v>M</v>
          </cell>
          <cell r="E43">
            <v>315</v>
          </cell>
          <cell r="F43">
            <v>200</v>
          </cell>
        </row>
        <row r="44">
          <cell r="A44">
            <v>10042</v>
          </cell>
          <cell r="B44" t="str">
            <v>전선관</v>
          </cell>
          <cell r="C44" t="str">
            <v>HI-16C</v>
          </cell>
          <cell r="D44" t="str">
            <v>M</v>
          </cell>
          <cell r="E44">
            <v>390</v>
          </cell>
          <cell r="F44">
            <v>365</v>
          </cell>
        </row>
        <row r="45">
          <cell r="A45">
            <v>10043</v>
          </cell>
          <cell r="B45" t="str">
            <v>전선관</v>
          </cell>
          <cell r="C45" t="str">
            <v>HI-22C</v>
          </cell>
          <cell r="D45" t="str">
            <v>M</v>
          </cell>
          <cell r="E45">
            <v>430</v>
          </cell>
          <cell r="F45">
            <v>410</v>
          </cell>
        </row>
        <row r="46">
          <cell r="A46">
            <v>10044</v>
          </cell>
          <cell r="B46" t="str">
            <v>전선관</v>
          </cell>
          <cell r="C46" t="str">
            <v>HI-28C</v>
          </cell>
          <cell r="D46" t="str">
            <v>M</v>
          </cell>
          <cell r="E46">
            <v>750</v>
          </cell>
          <cell r="F46">
            <v>720</v>
          </cell>
        </row>
        <row r="47">
          <cell r="A47">
            <v>10045</v>
          </cell>
          <cell r="B47" t="str">
            <v>전선관</v>
          </cell>
          <cell r="C47" t="str">
            <v>HI-36C</v>
          </cell>
          <cell r="D47" t="str">
            <v>M</v>
          </cell>
          <cell r="E47">
            <v>1350</v>
          </cell>
          <cell r="F47">
            <v>1200</v>
          </cell>
        </row>
        <row r="48">
          <cell r="A48">
            <v>10046</v>
          </cell>
          <cell r="B48" t="str">
            <v>전선관</v>
          </cell>
          <cell r="C48" t="str">
            <v>ST-16C</v>
          </cell>
          <cell r="D48" t="str">
            <v>M</v>
          </cell>
          <cell r="E48">
            <v>1230</v>
          </cell>
          <cell r="F48">
            <v>1160</v>
          </cell>
        </row>
        <row r="49">
          <cell r="A49">
            <v>10047</v>
          </cell>
          <cell r="B49" t="str">
            <v>전선관</v>
          </cell>
          <cell r="C49" t="str">
            <v>ST-22C</v>
          </cell>
          <cell r="D49" t="str">
            <v>M</v>
          </cell>
          <cell r="E49">
            <v>1620</v>
          </cell>
          <cell r="F49">
            <v>1480</v>
          </cell>
        </row>
        <row r="50">
          <cell r="A50">
            <v>10048</v>
          </cell>
          <cell r="B50" t="str">
            <v>전선관</v>
          </cell>
          <cell r="C50" t="str">
            <v>ST-28C</v>
          </cell>
          <cell r="D50" t="str">
            <v>M</v>
          </cell>
          <cell r="E50">
            <v>2100</v>
          </cell>
          <cell r="F50">
            <v>1930</v>
          </cell>
        </row>
        <row r="51">
          <cell r="A51">
            <v>10049</v>
          </cell>
          <cell r="B51" t="str">
            <v>전선관</v>
          </cell>
          <cell r="C51" t="str">
            <v>ST-36C</v>
          </cell>
          <cell r="D51" t="str">
            <v>M</v>
          </cell>
          <cell r="E51">
            <v>2440</v>
          </cell>
          <cell r="F51">
            <v>2370</v>
          </cell>
        </row>
        <row r="52">
          <cell r="A52">
            <v>10050</v>
          </cell>
          <cell r="B52" t="str">
            <v>노말밴드</v>
          </cell>
          <cell r="C52" t="str">
            <v>HI-28C</v>
          </cell>
          <cell r="D52" t="str">
            <v>EA</v>
          </cell>
          <cell r="E52">
            <v>1232</v>
          </cell>
          <cell r="F52">
            <v>1010</v>
          </cell>
        </row>
        <row r="53">
          <cell r="A53">
            <v>10051</v>
          </cell>
          <cell r="B53" t="str">
            <v>노말밴드</v>
          </cell>
          <cell r="C53" t="str">
            <v>HI-36C</v>
          </cell>
          <cell r="D53" t="str">
            <v>EA</v>
          </cell>
          <cell r="E53">
            <v>1250</v>
          </cell>
          <cell r="F53">
            <v>1080</v>
          </cell>
        </row>
        <row r="54">
          <cell r="A54">
            <v>10052</v>
          </cell>
          <cell r="B54" t="str">
            <v>노말밴드</v>
          </cell>
          <cell r="C54" t="str">
            <v>ST-28C</v>
          </cell>
          <cell r="D54" t="str">
            <v>EA</v>
          </cell>
          <cell r="E54">
            <v>1875</v>
          </cell>
          <cell r="F54">
            <v>1720</v>
          </cell>
        </row>
        <row r="55">
          <cell r="A55">
            <v>10053</v>
          </cell>
          <cell r="B55" t="str">
            <v>노말밴드</v>
          </cell>
          <cell r="C55" t="str">
            <v>ST-36C</v>
          </cell>
          <cell r="D55" t="str">
            <v>EA</v>
          </cell>
          <cell r="E55">
            <v>2980</v>
          </cell>
          <cell r="F55">
            <v>2300</v>
          </cell>
        </row>
        <row r="56">
          <cell r="A56">
            <v>10054</v>
          </cell>
          <cell r="B56" t="str">
            <v>ELP전선관</v>
          </cell>
          <cell r="C56" t="str">
            <v>30MM</v>
          </cell>
          <cell r="D56" t="str">
            <v>M</v>
          </cell>
          <cell r="E56">
            <v>496</v>
          </cell>
          <cell r="F56">
            <v>340</v>
          </cell>
        </row>
        <row r="57">
          <cell r="A57">
            <v>10055</v>
          </cell>
          <cell r="B57" t="str">
            <v>ELP전선관</v>
          </cell>
          <cell r="C57" t="str">
            <v>40MM</v>
          </cell>
          <cell r="D57" t="str">
            <v>M</v>
          </cell>
          <cell r="E57">
            <v>715</v>
          </cell>
          <cell r="F57">
            <v>530</v>
          </cell>
        </row>
        <row r="58">
          <cell r="A58">
            <v>10056</v>
          </cell>
          <cell r="B58" t="str">
            <v>ELP전선관</v>
          </cell>
          <cell r="C58" t="str">
            <v>50MM</v>
          </cell>
          <cell r="D58" t="str">
            <v>M</v>
          </cell>
          <cell r="E58">
            <v>875</v>
          </cell>
          <cell r="F58">
            <v>680</v>
          </cell>
        </row>
        <row r="59">
          <cell r="A59">
            <v>10057</v>
          </cell>
          <cell r="B59" t="str">
            <v>2종비닐절연전선</v>
          </cell>
          <cell r="C59" t="str">
            <v>IV 1.2MM</v>
          </cell>
          <cell r="D59" t="str">
            <v>M</v>
          </cell>
          <cell r="E59">
            <v>55</v>
          </cell>
        </row>
        <row r="60">
          <cell r="A60">
            <v>10058</v>
          </cell>
          <cell r="B60" t="str">
            <v>2종비닐절연전선</v>
          </cell>
          <cell r="C60" t="str">
            <v>HIV 1.2MM</v>
          </cell>
          <cell r="D60" t="str">
            <v>M</v>
          </cell>
          <cell r="E60">
            <v>57</v>
          </cell>
          <cell r="F60">
            <v>40</v>
          </cell>
        </row>
        <row r="61">
          <cell r="A61">
            <v>10059</v>
          </cell>
          <cell r="B61" t="str">
            <v>2종비닐절연전선</v>
          </cell>
          <cell r="C61" t="str">
            <v>HIV 1.6MM</v>
          </cell>
          <cell r="D61" t="str">
            <v>M</v>
          </cell>
          <cell r="E61">
            <v>92</v>
          </cell>
          <cell r="F61">
            <v>68</v>
          </cell>
        </row>
        <row r="62">
          <cell r="A62">
            <v>10060</v>
          </cell>
          <cell r="B62" t="str">
            <v>2종비닐절연전선</v>
          </cell>
          <cell r="C62" t="str">
            <v>HIV 2.0MM</v>
          </cell>
          <cell r="D62" t="str">
            <v>M</v>
          </cell>
          <cell r="E62">
            <v>135</v>
          </cell>
          <cell r="F62">
            <v>90</v>
          </cell>
        </row>
        <row r="63">
          <cell r="A63">
            <v>10061</v>
          </cell>
          <cell r="B63" t="str">
            <v>CABLE</v>
          </cell>
          <cell r="C63" t="str">
            <v>HCVV-SB1.25SQ 2/C</v>
          </cell>
          <cell r="D63" t="str">
            <v>M</v>
          </cell>
          <cell r="E63">
            <v>836</v>
          </cell>
          <cell r="F63">
            <v>764</v>
          </cell>
        </row>
        <row r="64">
          <cell r="A64">
            <v>10062</v>
          </cell>
          <cell r="B64" t="str">
            <v>CABLE</v>
          </cell>
          <cell r="C64" t="str">
            <v>FR-3 1.6MM 2/C</v>
          </cell>
          <cell r="D64" t="str">
            <v>M</v>
          </cell>
          <cell r="E64">
            <v>924</v>
          </cell>
          <cell r="F64">
            <v>630</v>
          </cell>
        </row>
        <row r="65">
          <cell r="A65">
            <v>10063</v>
          </cell>
          <cell r="B65" t="str">
            <v>CABLE</v>
          </cell>
          <cell r="C65" t="str">
            <v>FR-3 1.6MM 3/C</v>
          </cell>
          <cell r="D65" t="str">
            <v>M</v>
          </cell>
          <cell r="E65">
            <v>1118</v>
          </cell>
          <cell r="F65">
            <v>940</v>
          </cell>
        </row>
        <row r="66">
          <cell r="A66">
            <v>10064</v>
          </cell>
          <cell r="B66" t="str">
            <v>CABLE</v>
          </cell>
          <cell r="C66" t="str">
            <v>FR-3 1.6MM 7/C</v>
          </cell>
          <cell r="D66" t="str">
            <v>M</v>
          </cell>
          <cell r="E66">
            <v>1851</v>
          </cell>
          <cell r="F66">
            <v>1390</v>
          </cell>
        </row>
        <row r="67">
          <cell r="A67">
            <v>10065</v>
          </cell>
          <cell r="B67" t="str">
            <v>CABLE</v>
          </cell>
          <cell r="C67" t="str">
            <v>FR-3 1.6MM 8/C</v>
          </cell>
          <cell r="D67" t="str">
            <v>M</v>
          </cell>
          <cell r="E67">
            <v>2061</v>
          </cell>
          <cell r="F67">
            <v>1545</v>
          </cell>
        </row>
        <row r="68">
          <cell r="A68">
            <v>10066</v>
          </cell>
          <cell r="B68" t="str">
            <v>CABLE</v>
          </cell>
          <cell r="C68" t="str">
            <v>FR-3 1.6MM 9/C</v>
          </cell>
          <cell r="D68" t="str">
            <v>M</v>
          </cell>
          <cell r="E68">
            <v>2259</v>
          </cell>
          <cell r="F68">
            <v>1695</v>
          </cell>
        </row>
        <row r="69">
          <cell r="A69">
            <v>10067</v>
          </cell>
          <cell r="B69" t="str">
            <v>CABLE</v>
          </cell>
          <cell r="C69" t="str">
            <v>FR-3 1.6MM 10/C</v>
          </cell>
          <cell r="D69" t="str">
            <v>M</v>
          </cell>
          <cell r="E69">
            <v>2493</v>
          </cell>
          <cell r="F69">
            <v>1870</v>
          </cell>
        </row>
        <row r="70">
          <cell r="A70">
            <v>10068</v>
          </cell>
          <cell r="B70" t="str">
            <v>CABLE</v>
          </cell>
          <cell r="C70" t="str">
            <v>FR-3 1.6MM 12/C</v>
          </cell>
          <cell r="D70" t="str">
            <v>M</v>
          </cell>
          <cell r="E70">
            <v>2753</v>
          </cell>
          <cell r="F70">
            <v>2065</v>
          </cell>
        </row>
        <row r="71">
          <cell r="A71">
            <v>10069</v>
          </cell>
          <cell r="B71" t="str">
            <v>CABLE</v>
          </cell>
          <cell r="C71" t="str">
            <v>FR-3 1.6MM 15/C</v>
          </cell>
          <cell r="D71" t="str">
            <v>M</v>
          </cell>
          <cell r="E71">
            <v>3281</v>
          </cell>
          <cell r="F71">
            <v>2460</v>
          </cell>
        </row>
        <row r="72">
          <cell r="A72">
            <v>10070</v>
          </cell>
          <cell r="B72" t="str">
            <v>CABLE</v>
          </cell>
          <cell r="C72" t="str">
            <v>FR-3 1.2MM 4/C</v>
          </cell>
          <cell r="D72" t="str">
            <v>M</v>
          </cell>
          <cell r="E72">
            <v>1152</v>
          </cell>
          <cell r="F72">
            <v>865</v>
          </cell>
        </row>
        <row r="73">
          <cell r="A73">
            <v>10071</v>
          </cell>
          <cell r="B73" t="str">
            <v>CABLE</v>
          </cell>
          <cell r="C73" t="str">
            <v>FR-3 2.0MM 3/C</v>
          </cell>
          <cell r="D73" t="str">
            <v>M</v>
          </cell>
          <cell r="E73">
            <v>1252</v>
          </cell>
          <cell r="F73">
            <v>940</v>
          </cell>
        </row>
        <row r="74">
          <cell r="A74">
            <v>10072</v>
          </cell>
          <cell r="B74" t="str">
            <v>CABLE</v>
          </cell>
          <cell r="C74" t="str">
            <v xml:space="preserve">HIV 5.5SQ </v>
          </cell>
          <cell r="D74" t="str">
            <v>M</v>
          </cell>
          <cell r="E74">
            <v>271</v>
          </cell>
          <cell r="F74">
            <v>180</v>
          </cell>
        </row>
        <row r="75">
          <cell r="A75">
            <v>10073</v>
          </cell>
          <cell r="B75" t="str">
            <v>아우트레드복스</v>
          </cell>
          <cell r="C75" t="str">
            <v>8각</v>
          </cell>
          <cell r="D75" t="str">
            <v>EA</v>
          </cell>
          <cell r="E75">
            <v>540</v>
          </cell>
          <cell r="F75">
            <v>370</v>
          </cell>
        </row>
        <row r="76">
          <cell r="A76">
            <v>10074</v>
          </cell>
          <cell r="B76" t="str">
            <v>아우트레드복스</v>
          </cell>
          <cell r="C76" t="str">
            <v>4각</v>
          </cell>
          <cell r="D76" t="str">
            <v>EA</v>
          </cell>
          <cell r="E76">
            <v>630</v>
          </cell>
          <cell r="F76">
            <v>420</v>
          </cell>
        </row>
        <row r="77">
          <cell r="A77">
            <v>10075</v>
          </cell>
          <cell r="B77" t="str">
            <v>아우트레드복스</v>
          </cell>
          <cell r="C77" t="str">
            <v>8각 54MM</v>
          </cell>
          <cell r="D77" t="str">
            <v>EA</v>
          </cell>
          <cell r="E77">
            <v>580</v>
          </cell>
          <cell r="F77">
            <v>450</v>
          </cell>
        </row>
        <row r="78">
          <cell r="A78">
            <v>10076</v>
          </cell>
          <cell r="B78" t="str">
            <v>아우트레드복스</v>
          </cell>
          <cell r="C78" t="str">
            <v>4각 54MM</v>
          </cell>
          <cell r="D78" t="str">
            <v>EA</v>
          </cell>
          <cell r="E78">
            <v>770</v>
          </cell>
          <cell r="F78">
            <v>530</v>
          </cell>
        </row>
        <row r="79">
          <cell r="A79">
            <v>10077</v>
          </cell>
          <cell r="B79" t="str">
            <v>후렉시블</v>
          </cell>
          <cell r="C79" t="str">
            <v>16MM(비방수)</v>
          </cell>
          <cell r="D79" t="str">
            <v>M</v>
          </cell>
          <cell r="E79">
            <v>230</v>
          </cell>
          <cell r="F79">
            <v>180</v>
          </cell>
        </row>
        <row r="80">
          <cell r="A80">
            <v>10078</v>
          </cell>
          <cell r="B80" t="str">
            <v>후렉시블</v>
          </cell>
          <cell r="C80" t="str">
            <v>16MM(방수)</v>
          </cell>
          <cell r="D80" t="str">
            <v>M</v>
          </cell>
          <cell r="E80">
            <v>370</v>
          </cell>
          <cell r="F80">
            <v>265</v>
          </cell>
        </row>
        <row r="81">
          <cell r="A81">
            <v>10079</v>
          </cell>
          <cell r="B81" t="str">
            <v>후렉시블</v>
          </cell>
          <cell r="C81" t="str">
            <v>22MM(방수)</v>
          </cell>
          <cell r="D81" t="str">
            <v>M</v>
          </cell>
          <cell r="E81">
            <v>506</v>
          </cell>
          <cell r="F81">
            <v>380</v>
          </cell>
        </row>
        <row r="82">
          <cell r="A82">
            <v>10080</v>
          </cell>
          <cell r="B82" t="str">
            <v>후렉시블</v>
          </cell>
          <cell r="C82" t="str">
            <v>28MM(방수)</v>
          </cell>
          <cell r="D82" t="str">
            <v>M</v>
          </cell>
          <cell r="E82">
            <v>645</v>
          </cell>
          <cell r="F82">
            <v>515</v>
          </cell>
        </row>
        <row r="83">
          <cell r="A83">
            <v>10081</v>
          </cell>
          <cell r="B83" t="str">
            <v>후렉시블</v>
          </cell>
          <cell r="C83" t="str">
            <v>16MM(코푸렉스)</v>
          </cell>
          <cell r="D83" t="str">
            <v>M</v>
          </cell>
          <cell r="E83">
            <v>1120</v>
          </cell>
          <cell r="F83">
            <v>980</v>
          </cell>
        </row>
        <row r="84">
          <cell r="A84">
            <v>10082</v>
          </cell>
          <cell r="B84" t="str">
            <v>후렉시블</v>
          </cell>
          <cell r="C84" t="str">
            <v>22MM(코푸렉스)</v>
          </cell>
          <cell r="D84" t="str">
            <v>M</v>
          </cell>
          <cell r="E84">
            <v>1500</v>
          </cell>
          <cell r="F84">
            <v>1315</v>
          </cell>
        </row>
        <row r="85">
          <cell r="A85">
            <v>10083</v>
          </cell>
          <cell r="B85" t="str">
            <v>후렉시블</v>
          </cell>
          <cell r="C85" t="str">
            <v>28MM(코푸렉스)</v>
          </cell>
          <cell r="D85" t="str">
            <v>M</v>
          </cell>
          <cell r="E85">
            <v>2100</v>
          </cell>
          <cell r="F85">
            <v>1800</v>
          </cell>
        </row>
        <row r="86">
          <cell r="A86">
            <v>10084</v>
          </cell>
          <cell r="B86" t="str">
            <v>JOINT BOX</v>
          </cell>
          <cell r="C86" t="str">
            <v>150*150*100</v>
          </cell>
          <cell r="D86" t="str">
            <v>EA</v>
          </cell>
          <cell r="E86">
            <v>2700</v>
          </cell>
          <cell r="F86">
            <v>2530</v>
          </cell>
        </row>
        <row r="87">
          <cell r="A87">
            <v>10085</v>
          </cell>
          <cell r="B87" t="str">
            <v>PULL BOX</v>
          </cell>
          <cell r="C87" t="str">
            <v>300*300*200</v>
          </cell>
          <cell r="D87" t="str">
            <v>EA</v>
          </cell>
          <cell r="E87">
            <v>4900</v>
          </cell>
          <cell r="F87">
            <v>4150</v>
          </cell>
        </row>
        <row r="88">
          <cell r="A88">
            <v>10086</v>
          </cell>
          <cell r="B88" t="str">
            <v>PULL BOX</v>
          </cell>
          <cell r="C88" t="str">
            <v>200*200*150</v>
          </cell>
          <cell r="D88" t="str">
            <v>EA</v>
          </cell>
          <cell r="E88">
            <v>4300</v>
          </cell>
          <cell r="F88">
            <v>4150</v>
          </cell>
        </row>
        <row r="89">
          <cell r="A89">
            <v>10087</v>
          </cell>
          <cell r="B89" t="str">
            <v>PULL BOX</v>
          </cell>
          <cell r="C89" t="str">
            <v>200*200*100</v>
          </cell>
          <cell r="D89" t="str">
            <v>EA</v>
          </cell>
          <cell r="E89">
            <v>3600</v>
          </cell>
          <cell r="F89">
            <v>3500</v>
          </cell>
        </row>
        <row r="90">
          <cell r="A90">
            <v>10088</v>
          </cell>
          <cell r="B90" t="str">
            <v>단자대</v>
          </cell>
          <cell r="C90" t="str">
            <v>20A15P</v>
          </cell>
          <cell r="D90" t="str">
            <v>EA</v>
          </cell>
          <cell r="E90">
            <v>2400</v>
          </cell>
          <cell r="F90">
            <v>1900</v>
          </cell>
        </row>
        <row r="91">
          <cell r="A91">
            <v>10089</v>
          </cell>
          <cell r="B91" t="str">
            <v>단자대</v>
          </cell>
          <cell r="C91" t="str">
            <v>20A20P</v>
          </cell>
          <cell r="D91" t="str">
            <v>EA</v>
          </cell>
          <cell r="E91">
            <v>3400</v>
          </cell>
          <cell r="F91">
            <v>2670</v>
          </cell>
        </row>
        <row r="92">
          <cell r="A92">
            <v>10090</v>
          </cell>
          <cell r="B92" t="str">
            <v>단자대</v>
          </cell>
          <cell r="C92" t="str">
            <v>20A25P</v>
          </cell>
          <cell r="D92" t="str">
            <v>EA</v>
          </cell>
          <cell r="E92">
            <v>4500</v>
          </cell>
        </row>
        <row r="93">
          <cell r="A93">
            <v>10091</v>
          </cell>
          <cell r="B93" t="str">
            <v>SP-T/B</v>
          </cell>
          <cell r="C93" t="str">
            <v>10P</v>
          </cell>
          <cell r="D93" t="str">
            <v>EA</v>
          </cell>
          <cell r="E93">
            <v>11500</v>
          </cell>
          <cell r="F93">
            <v>24000</v>
          </cell>
        </row>
        <row r="94">
          <cell r="A94">
            <v>10092</v>
          </cell>
          <cell r="B94" t="str">
            <v>FA-T/B</v>
          </cell>
          <cell r="C94" t="str">
            <v>20P</v>
          </cell>
          <cell r="D94" t="str">
            <v>EA</v>
          </cell>
          <cell r="E94">
            <v>12800</v>
          </cell>
          <cell r="F94">
            <v>28000</v>
          </cell>
        </row>
        <row r="95">
          <cell r="A95">
            <v>10093</v>
          </cell>
          <cell r="B95" t="str">
            <v>FA-T/B</v>
          </cell>
          <cell r="C95" t="str">
            <v>40P</v>
          </cell>
          <cell r="D95" t="str">
            <v>EA</v>
          </cell>
          <cell r="E95">
            <v>20000</v>
          </cell>
          <cell r="F95">
            <v>37000</v>
          </cell>
        </row>
        <row r="96">
          <cell r="A96">
            <v>10094</v>
          </cell>
          <cell r="B96" t="str">
            <v>전원공급기</v>
          </cell>
          <cell r="D96" t="str">
            <v>면</v>
          </cell>
          <cell r="E96">
            <v>320000</v>
          </cell>
          <cell r="F96">
            <v>250000</v>
          </cell>
        </row>
        <row r="97">
          <cell r="A97">
            <v>10095</v>
          </cell>
          <cell r="B97" t="str">
            <v>방화샷다연동제어기</v>
          </cell>
          <cell r="C97" t="str">
            <v>매입형</v>
          </cell>
          <cell r="D97" t="str">
            <v>SET</v>
          </cell>
          <cell r="E97">
            <v>350000</v>
          </cell>
          <cell r="F97">
            <v>100000</v>
          </cell>
        </row>
        <row r="98">
          <cell r="A98">
            <v>10096</v>
          </cell>
          <cell r="B98" t="str">
            <v>CABLE</v>
          </cell>
          <cell r="C98" t="str">
            <v>FR-3 1.6MM 4/C</v>
          </cell>
          <cell r="D98" t="str">
            <v>M</v>
          </cell>
          <cell r="E98">
            <v>1450</v>
          </cell>
          <cell r="F98">
            <v>1240</v>
          </cell>
        </row>
        <row r="99">
          <cell r="A99">
            <v>10097</v>
          </cell>
          <cell r="B99" t="str">
            <v>전선관</v>
          </cell>
          <cell r="C99" t="str">
            <v>HI-36C</v>
          </cell>
          <cell r="D99" t="str">
            <v>M</v>
          </cell>
          <cell r="E99">
            <v>1200</v>
          </cell>
          <cell r="F99">
            <v>1200</v>
          </cell>
        </row>
        <row r="100">
          <cell r="A100">
            <v>10098</v>
          </cell>
          <cell r="B100" t="str">
            <v>잡자재비</v>
          </cell>
          <cell r="C100" t="str">
            <v>재료비의5%</v>
          </cell>
          <cell r="D100" t="str">
            <v>식</v>
          </cell>
        </row>
        <row r="101">
          <cell r="A101">
            <v>10099</v>
          </cell>
          <cell r="B101" t="str">
            <v>전선관부속</v>
          </cell>
          <cell r="C101" t="str">
            <v>전선관의10%</v>
          </cell>
          <cell r="D101" t="str">
            <v>식</v>
          </cell>
        </row>
        <row r="102">
          <cell r="A102">
            <v>10100</v>
          </cell>
          <cell r="B102" t="str">
            <v>02.노무비</v>
          </cell>
        </row>
        <row r="103">
          <cell r="A103">
            <v>10101</v>
          </cell>
          <cell r="B103" t="str">
            <v>노무비</v>
          </cell>
          <cell r="C103" t="str">
            <v>내선전공</v>
          </cell>
          <cell r="D103" t="str">
            <v>인</v>
          </cell>
          <cell r="E103">
            <v>60000</v>
          </cell>
        </row>
        <row r="104">
          <cell r="A104">
            <v>10102</v>
          </cell>
          <cell r="B104" t="str">
            <v>노무비</v>
          </cell>
          <cell r="C104" t="str">
            <v>저압케이블공</v>
          </cell>
          <cell r="D104" t="str">
            <v>인</v>
          </cell>
          <cell r="E104">
            <v>66313</v>
          </cell>
        </row>
        <row r="105">
          <cell r="A105">
            <v>10103</v>
          </cell>
          <cell r="B105" t="str">
            <v>노무비</v>
          </cell>
          <cell r="C105" t="str">
            <v>통신내선공</v>
          </cell>
          <cell r="D105" t="str">
            <v>인</v>
          </cell>
          <cell r="E105">
            <v>57615</v>
          </cell>
        </row>
        <row r="106">
          <cell r="A106">
            <v>10104</v>
          </cell>
          <cell r="B106" t="str">
            <v>공구손료</v>
          </cell>
          <cell r="C106" t="str">
            <v>노무비의3%</v>
          </cell>
          <cell r="D106" t="str">
            <v>식</v>
          </cell>
        </row>
        <row r="107">
          <cell r="A107">
            <v>20001</v>
          </cell>
          <cell r="B107" t="str">
            <v>옥내소화전함</v>
          </cell>
          <cell r="C107" t="str">
            <v>1200*650*180</v>
          </cell>
          <cell r="D107" t="str">
            <v>SET</v>
          </cell>
          <cell r="E107">
            <v>150000</v>
          </cell>
          <cell r="F107">
            <v>87000</v>
          </cell>
        </row>
        <row r="108">
          <cell r="A108">
            <v>20002</v>
          </cell>
          <cell r="B108" t="str">
            <v>방수기구함</v>
          </cell>
          <cell r="C108" t="str">
            <v>1200*650*180</v>
          </cell>
          <cell r="D108" t="str">
            <v>SET</v>
          </cell>
          <cell r="E108">
            <v>150000</v>
          </cell>
          <cell r="F108">
            <v>87000</v>
          </cell>
        </row>
        <row r="109">
          <cell r="A109">
            <v>20003</v>
          </cell>
          <cell r="B109" t="str">
            <v>ANGLE V/V</v>
          </cell>
          <cell r="C109" t="str">
            <v>40A</v>
          </cell>
          <cell r="D109" t="str">
            <v>EA</v>
          </cell>
          <cell r="E109">
            <v>14000</v>
          </cell>
          <cell r="F109">
            <v>8000</v>
          </cell>
        </row>
        <row r="110">
          <cell r="A110">
            <v>20004</v>
          </cell>
          <cell r="B110" t="str">
            <v>ANGLE V/V</v>
          </cell>
          <cell r="C110" t="str">
            <v>65A</v>
          </cell>
          <cell r="D110" t="str">
            <v>EA</v>
          </cell>
          <cell r="E110">
            <v>24000</v>
          </cell>
          <cell r="F110">
            <v>18000</v>
          </cell>
        </row>
        <row r="111">
          <cell r="A111">
            <v>20005</v>
          </cell>
          <cell r="B111" t="str">
            <v>소방호스</v>
          </cell>
          <cell r="C111" t="str">
            <v>40A*15M</v>
          </cell>
          <cell r="D111" t="str">
            <v>EA</v>
          </cell>
          <cell r="E111">
            <v>25000</v>
          </cell>
          <cell r="F111">
            <v>20000</v>
          </cell>
        </row>
        <row r="112">
          <cell r="A112">
            <v>20006</v>
          </cell>
          <cell r="B112" t="str">
            <v>소방호스</v>
          </cell>
          <cell r="C112" t="str">
            <v>65A*15M</v>
          </cell>
          <cell r="D112" t="str">
            <v>EA</v>
          </cell>
          <cell r="E112">
            <v>55000</v>
          </cell>
          <cell r="F112">
            <v>40000</v>
          </cell>
        </row>
        <row r="113">
          <cell r="A113">
            <v>20007</v>
          </cell>
          <cell r="B113" t="str">
            <v>관창</v>
          </cell>
          <cell r="C113" t="str">
            <v>40A</v>
          </cell>
          <cell r="D113" t="str">
            <v>EA</v>
          </cell>
          <cell r="E113">
            <v>20000</v>
          </cell>
          <cell r="F113">
            <v>8000</v>
          </cell>
        </row>
        <row r="114">
          <cell r="A114">
            <v>20008</v>
          </cell>
          <cell r="B114" t="str">
            <v>관창</v>
          </cell>
          <cell r="C114" t="str">
            <v>65A</v>
          </cell>
          <cell r="D114" t="str">
            <v>EA</v>
          </cell>
          <cell r="E114">
            <v>25000</v>
          </cell>
          <cell r="F114">
            <v>10000</v>
          </cell>
        </row>
        <row r="115">
          <cell r="A115">
            <v>20009</v>
          </cell>
          <cell r="B115" t="str">
            <v>분말소화기</v>
          </cell>
          <cell r="C115" t="str">
            <v>1.5KG</v>
          </cell>
          <cell r="D115" t="str">
            <v>EA</v>
          </cell>
          <cell r="E115">
            <v>15000</v>
          </cell>
          <cell r="F115">
            <v>12000</v>
          </cell>
        </row>
        <row r="116">
          <cell r="A116">
            <v>20010</v>
          </cell>
          <cell r="B116" t="str">
            <v>분말소화기</v>
          </cell>
          <cell r="C116" t="str">
            <v>2.5KG</v>
          </cell>
          <cell r="D116" t="str">
            <v>EA</v>
          </cell>
          <cell r="E116">
            <v>23000</v>
          </cell>
          <cell r="F116">
            <v>13000</v>
          </cell>
        </row>
        <row r="117">
          <cell r="A117">
            <v>20011</v>
          </cell>
          <cell r="B117" t="str">
            <v>분말소화기</v>
          </cell>
          <cell r="C117" t="str">
            <v>3.3KG</v>
          </cell>
          <cell r="D117" t="str">
            <v>EA</v>
          </cell>
          <cell r="E117">
            <v>25000</v>
          </cell>
          <cell r="F117">
            <v>14000</v>
          </cell>
        </row>
        <row r="118">
          <cell r="A118">
            <v>20012</v>
          </cell>
          <cell r="B118" t="str">
            <v>분말소화기</v>
          </cell>
          <cell r="C118" t="str">
            <v>4.5KG</v>
          </cell>
          <cell r="D118" t="str">
            <v>EA</v>
          </cell>
          <cell r="E118">
            <v>32000</v>
          </cell>
          <cell r="F118">
            <v>16000</v>
          </cell>
        </row>
        <row r="119">
          <cell r="A119">
            <v>20013</v>
          </cell>
          <cell r="B119" t="str">
            <v>분말소화기</v>
          </cell>
          <cell r="C119" t="str">
            <v>20KG</v>
          </cell>
          <cell r="D119" t="str">
            <v>EA</v>
          </cell>
          <cell r="E119">
            <v>150000</v>
          </cell>
          <cell r="F119">
            <v>75000</v>
          </cell>
        </row>
        <row r="120">
          <cell r="A120">
            <v>20014</v>
          </cell>
          <cell r="B120" t="str">
            <v>자동확산소화기</v>
          </cell>
          <cell r="C120" t="str">
            <v>3.0KG</v>
          </cell>
          <cell r="D120" t="str">
            <v>EA</v>
          </cell>
          <cell r="E120">
            <v>28000</v>
          </cell>
          <cell r="F120">
            <v>15000</v>
          </cell>
        </row>
        <row r="121">
          <cell r="A121">
            <v>20015</v>
          </cell>
          <cell r="B121" t="str">
            <v>자동식소화기</v>
          </cell>
          <cell r="C121" t="str">
            <v>기계식</v>
          </cell>
          <cell r="D121" t="str">
            <v>EA</v>
          </cell>
          <cell r="E121">
            <v>165000</v>
          </cell>
          <cell r="F121">
            <v>140000</v>
          </cell>
        </row>
        <row r="122">
          <cell r="A122">
            <v>20016</v>
          </cell>
          <cell r="B122" t="str">
            <v>자동배수밸브</v>
          </cell>
          <cell r="C122" t="str">
            <v>20A</v>
          </cell>
          <cell r="D122" t="str">
            <v>EA</v>
          </cell>
          <cell r="E122">
            <v>4400</v>
          </cell>
          <cell r="F122">
            <v>4000</v>
          </cell>
        </row>
        <row r="123">
          <cell r="A123">
            <v>20017</v>
          </cell>
          <cell r="B123" t="str">
            <v>릴리프밸브</v>
          </cell>
          <cell r="C123" t="str">
            <v>25A</v>
          </cell>
          <cell r="D123" t="str">
            <v>EA</v>
          </cell>
          <cell r="E123">
            <v>30000</v>
          </cell>
          <cell r="F123">
            <v>16000</v>
          </cell>
        </row>
        <row r="124">
          <cell r="A124">
            <v>20018</v>
          </cell>
          <cell r="B124" t="str">
            <v>S/M CHECK V/V</v>
          </cell>
          <cell r="C124" t="str">
            <v>150A</v>
          </cell>
          <cell r="D124" t="str">
            <v>EA</v>
          </cell>
          <cell r="E124">
            <v>146000</v>
          </cell>
          <cell r="F124">
            <v>116999.99999999999</v>
          </cell>
          <cell r="G124">
            <v>128700</v>
          </cell>
        </row>
        <row r="125">
          <cell r="A125">
            <v>20019</v>
          </cell>
          <cell r="B125" t="str">
            <v>S/M CHECK V/V</v>
          </cell>
          <cell r="C125" t="str">
            <v>125A</v>
          </cell>
          <cell r="D125" t="str">
            <v>EA</v>
          </cell>
          <cell r="E125">
            <v>95760</v>
          </cell>
          <cell r="F125">
            <v>79800</v>
          </cell>
          <cell r="G125">
            <v>87780</v>
          </cell>
        </row>
        <row r="126">
          <cell r="A126">
            <v>20020</v>
          </cell>
          <cell r="B126" t="str">
            <v>S/M CHECK V/V</v>
          </cell>
          <cell r="C126" t="str">
            <v>100A</v>
          </cell>
          <cell r="D126" t="str">
            <v>EA</v>
          </cell>
          <cell r="E126">
            <v>68800</v>
          </cell>
          <cell r="F126">
            <v>50399.999999999993</v>
          </cell>
          <cell r="G126">
            <v>55440</v>
          </cell>
        </row>
        <row r="127">
          <cell r="A127">
            <v>20021</v>
          </cell>
          <cell r="B127" t="str">
            <v>S/M CHECK V/V</v>
          </cell>
          <cell r="C127" t="str">
            <v>80A</v>
          </cell>
          <cell r="D127" t="str">
            <v>EA</v>
          </cell>
          <cell r="E127">
            <v>48960</v>
          </cell>
          <cell r="F127">
            <v>40800</v>
          </cell>
          <cell r="G127">
            <v>44880</v>
          </cell>
        </row>
        <row r="128">
          <cell r="A128">
            <v>20022</v>
          </cell>
          <cell r="B128" t="str">
            <v>S/M CHECK V/V</v>
          </cell>
          <cell r="C128" t="str">
            <v>65A</v>
          </cell>
          <cell r="D128" t="str">
            <v>EA</v>
          </cell>
          <cell r="E128">
            <v>56400</v>
          </cell>
          <cell r="F128">
            <v>37200</v>
          </cell>
          <cell r="G128">
            <v>40920</v>
          </cell>
        </row>
        <row r="129">
          <cell r="A129">
            <v>20023</v>
          </cell>
          <cell r="B129" t="str">
            <v>S/M CHECK V/V</v>
          </cell>
          <cell r="C129" t="str">
            <v>50A</v>
          </cell>
          <cell r="D129" t="str">
            <v>EA</v>
          </cell>
          <cell r="E129">
            <v>36000</v>
          </cell>
          <cell r="F129">
            <v>29999.999999999996</v>
          </cell>
          <cell r="G129">
            <v>33000</v>
          </cell>
        </row>
        <row r="130">
          <cell r="A130">
            <v>20024</v>
          </cell>
          <cell r="B130" t="str">
            <v>청동 CHECK V/V</v>
          </cell>
          <cell r="C130" t="str">
            <v>50A</v>
          </cell>
          <cell r="D130" t="str">
            <v>EA</v>
          </cell>
          <cell r="E130">
            <v>23044.363636363632</v>
          </cell>
          <cell r="F130">
            <v>19203.63636363636</v>
          </cell>
          <cell r="G130">
            <v>21124</v>
          </cell>
        </row>
        <row r="131">
          <cell r="A131">
            <v>20025</v>
          </cell>
          <cell r="B131" t="str">
            <v>청동 CHECK V/V</v>
          </cell>
          <cell r="C131" t="str">
            <v>40A</v>
          </cell>
          <cell r="D131" t="str">
            <v>EA</v>
          </cell>
          <cell r="E131">
            <v>15227.999999999998</v>
          </cell>
          <cell r="F131">
            <v>12689.999999999998</v>
          </cell>
          <cell r="G131">
            <v>13959</v>
          </cell>
        </row>
        <row r="132">
          <cell r="A132">
            <v>20026</v>
          </cell>
          <cell r="B132" t="str">
            <v>OS&amp;Y GATE V/V</v>
          </cell>
          <cell r="C132" t="str">
            <v>150A</v>
          </cell>
          <cell r="D132" t="str">
            <v>EA</v>
          </cell>
          <cell r="E132">
            <v>135000</v>
          </cell>
          <cell r="F132">
            <v>158400</v>
          </cell>
          <cell r="G132">
            <v>174240</v>
          </cell>
        </row>
        <row r="133">
          <cell r="A133">
            <v>20027</v>
          </cell>
          <cell r="B133" t="str">
            <v>OS&amp;Y GATE V/V</v>
          </cell>
          <cell r="C133" t="str">
            <v>125A</v>
          </cell>
          <cell r="D133" t="str">
            <v>EA</v>
          </cell>
          <cell r="E133">
            <v>119680</v>
          </cell>
          <cell r="F133">
            <v>111749.99999999999</v>
          </cell>
          <cell r="G133">
            <v>122925</v>
          </cell>
        </row>
        <row r="134">
          <cell r="A134">
            <v>20028</v>
          </cell>
          <cell r="B134" t="str">
            <v>OS&amp;Y GATE V/V</v>
          </cell>
          <cell r="C134" t="str">
            <v>100A</v>
          </cell>
          <cell r="D134" t="str">
            <v>EA</v>
          </cell>
          <cell r="E134">
            <v>97240</v>
          </cell>
          <cell r="F134">
            <v>83810</v>
          </cell>
          <cell r="G134">
            <v>92191</v>
          </cell>
        </row>
        <row r="135">
          <cell r="A135">
            <v>20029</v>
          </cell>
          <cell r="B135" t="str">
            <v>OS&amp;Y GATE V/V(T/S)</v>
          </cell>
          <cell r="C135" t="str">
            <v>100A</v>
          </cell>
          <cell r="D135" t="str">
            <v>EA</v>
          </cell>
          <cell r="E135">
            <v>159000</v>
          </cell>
          <cell r="F135">
            <v>0</v>
          </cell>
        </row>
        <row r="136">
          <cell r="A136">
            <v>20030</v>
          </cell>
          <cell r="B136" t="str">
            <v>OS&amp;Y GATE V/V</v>
          </cell>
          <cell r="C136" t="str">
            <v>80A</v>
          </cell>
          <cell r="D136" t="str">
            <v>EA</v>
          </cell>
          <cell r="E136">
            <v>72912</v>
          </cell>
          <cell r="F136">
            <v>60759.999999999993</v>
          </cell>
          <cell r="G136">
            <v>66836</v>
          </cell>
        </row>
        <row r="137">
          <cell r="A137">
            <v>20031</v>
          </cell>
          <cell r="B137" t="str">
            <v>OS&amp;Y GATE V/V</v>
          </cell>
          <cell r="C137" t="str">
            <v>65A</v>
          </cell>
          <cell r="D137" t="str">
            <v>EA</v>
          </cell>
          <cell r="E137">
            <v>64815.272727272721</v>
          </cell>
          <cell r="F137">
            <v>54012.727272727265</v>
          </cell>
          <cell r="G137">
            <v>59414</v>
          </cell>
        </row>
        <row r="138">
          <cell r="A138">
            <v>20032</v>
          </cell>
          <cell r="B138" t="str">
            <v>OS&amp;Y GATE V/V</v>
          </cell>
          <cell r="C138" t="str">
            <v>50A</v>
          </cell>
          <cell r="D138" t="str">
            <v>EA</v>
          </cell>
          <cell r="E138">
            <v>63695.999999999993</v>
          </cell>
          <cell r="F138">
            <v>53079.999999999993</v>
          </cell>
          <cell r="G138">
            <v>58388</v>
          </cell>
        </row>
        <row r="139">
          <cell r="A139">
            <v>20033</v>
          </cell>
          <cell r="B139" t="str">
            <v>GATE V/V</v>
          </cell>
          <cell r="C139" t="str">
            <v>65A</v>
          </cell>
          <cell r="D139" t="str">
            <v>EA</v>
          </cell>
          <cell r="E139">
            <v>51961.090909090904</v>
          </cell>
          <cell r="F139">
            <v>43300.909090909088</v>
          </cell>
          <cell r="G139">
            <v>47631</v>
          </cell>
        </row>
        <row r="140">
          <cell r="A140">
            <v>20034</v>
          </cell>
          <cell r="B140" t="str">
            <v>GATE V/V</v>
          </cell>
          <cell r="C140" t="str">
            <v>50A</v>
          </cell>
          <cell r="D140" t="str">
            <v>EA</v>
          </cell>
          <cell r="E140">
            <v>47769.818181818177</v>
          </cell>
          <cell r="F140">
            <v>39808.181818181816</v>
          </cell>
          <cell r="G140">
            <v>43789</v>
          </cell>
        </row>
        <row r="141">
          <cell r="A141">
            <v>20035</v>
          </cell>
          <cell r="B141" t="str">
            <v>청동 GATE V/V</v>
          </cell>
          <cell r="C141" t="str">
            <v>40A</v>
          </cell>
          <cell r="D141" t="str">
            <v>EA</v>
          </cell>
          <cell r="E141">
            <v>18486.545454545452</v>
          </cell>
          <cell r="F141">
            <v>15405.454545454544</v>
          </cell>
          <cell r="G141">
            <v>16946</v>
          </cell>
        </row>
        <row r="142">
          <cell r="A142">
            <v>20036</v>
          </cell>
          <cell r="B142" t="str">
            <v>볼 밸브</v>
          </cell>
          <cell r="C142" t="str">
            <v>25A</v>
          </cell>
          <cell r="D142" t="str">
            <v>EA</v>
          </cell>
          <cell r="E142">
            <v>4836</v>
          </cell>
          <cell r="F142">
            <v>4029.9999999999995</v>
          </cell>
          <cell r="G142">
            <v>4433</v>
          </cell>
        </row>
        <row r="143">
          <cell r="A143">
            <v>20037</v>
          </cell>
          <cell r="B143" t="str">
            <v>FLANGE</v>
          </cell>
          <cell r="C143" t="str">
            <v>150A</v>
          </cell>
          <cell r="D143" t="str">
            <v>EA</v>
          </cell>
          <cell r="E143">
            <v>9268.363636363636</v>
          </cell>
          <cell r="F143">
            <v>7723.6363636363631</v>
          </cell>
          <cell r="G143">
            <v>8496</v>
          </cell>
        </row>
        <row r="144">
          <cell r="A144">
            <v>20038</v>
          </cell>
          <cell r="B144" t="str">
            <v>FLANGE</v>
          </cell>
          <cell r="C144" t="str">
            <v>125A</v>
          </cell>
          <cell r="D144" t="str">
            <v>EA</v>
          </cell>
          <cell r="E144">
            <v>6252</v>
          </cell>
          <cell r="F144">
            <v>5210</v>
          </cell>
          <cell r="G144">
            <v>5731</v>
          </cell>
        </row>
        <row r="145">
          <cell r="A145">
            <v>20039</v>
          </cell>
          <cell r="B145" t="str">
            <v>FLANGE</v>
          </cell>
          <cell r="C145" t="str">
            <v>100A</v>
          </cell>
          <cell r="D145" t="str">
            <v>EA</v>
          </cell>
          <cell r="E145">
            <v>4327.6363636363631</v>
          </cell>
          <cell r="F145">
            <v>3606.363636363636</v>
          </cell>
          <cell r="G145">
            <v>3967</v>
          </cell>
        </row>
        <row r="146">
          <cell r="A146">
            <v>20040</v>
          </cell>
          <cell r="B146" t="str">
            <v>FLANGE</v>
          </cell>
          <cell r="C146" t="str">
            <v>80A</v>
          </cell>
          <cell r="D146" t="str">
            <v>EA</v>
          </cell>
          <cell r="E146">
            <v>3667.6363636363631</v>
          </cell>
          <cell r="F146">
            <v>3056.363636363636</v>
          </cell>
          <cell r="G146">
            <v>3362</v>
          </cell>
        </row>
        <row r="147">
          <cell r="A147">
            <v>20041</v>
          </cell>
          <cell r="B147" t="str">
            <v>FLANGE</v>
          </cell>
          <cell r="C147" t="str">
            <v>65A</v>
          </cell>
          <cell r="D147" t="str">
            <v>EA</v>
          </cell>
          <cell r="E147">
            <v>3427.6363636363631</v>
          </cell>
          <cell r="F147">
            <v>2856.363636363636</v>
          </cell>
          <cell r="G147">
            <v>3142</v>
          </cell>
        </row>
        <row r="148">
          <cell r="A148">
            <v>20042</v>
          </cell>
          <cell r="B148" t="str">
            <v>FLANGE</v>
          </cell>
          <cell r="C148" t="str">
            <v>50A</v>
          </cell>
          <cell r="D148" t="str">
            <v>EA</v>
          </cell>
          <cell r="E148">
            <v>2794.909090909091</v>
          </cell>
          <cell r="F148">
            <v>2329.090909090909</v>
          </cell>
          <cell r="G148">
            <v>2562</v>
          </cell>
        </row>
        <row r="149">
          <cell r="A149">
            <v>20043</v>
          </cell>
          <cell r="B149" t="str">
            <v>가스켓</v>
          </cell>
          <cell r="C149" t="str">
            <v>150A</v>
          </cell>
          <cell r="D149" t="str">
            <v>EA</v>
          </cell>
          <cell r="E149">
            <v>1488</v>
          </cell>
          <cell r="F149">
            <v>1240</v>
          </cell>
          <cell r="G149">
            <v>1364</v>
          </cell>
        </row>
        <row r="150">
          <cell r="A150">
            <v>20044</v>
          </cell>
          <cell r="B150" t="str">
            <v>가스켓</v>
          </cell>
          <cell r="C150" t="str">
            <v>125A</v>
          </cell>
          <cell r="D150" t="str">
            <v>EA</v>
          </cell>
          <cell r="E150">
            <v>1200</v>
          </cell>
          <cell r="F150">
            <v>999.99999999999989</v>
          </cell>
          <cell r="G150">
            <v>1100</v>
          </cell>
        </row>
        <row r="151">
          <cell r="A151">
            <v>20045</v>
          </cell>
          <cell r="B151" t="str">
            <v>가스켓</v>
          </cell>
          <cell r="C151" t="str">
            <v>100A</v>
          </cell>
          <cell r="D151" t="str">
            <v>EA</v>
          </cell>
          <cell r="E151">
            <v>935.99999999999989</v>
          </cell>
          <cell r="F151">
            <v>779.99999999999989</v>
          </cell>
          <cell r="G151">
            <v>858</v>
          </cell>
        </row>
        <row r="152">
          <cell r="A152">
            <v>20046</v>
          </cell>
          <cell r="B152" t="str">
            <v>가스켓</v>
          </cell>
          <cell r="C152" t="str">
            <v>80A</v>
          </cell>
          <cell r="D152" t="str">
            <v>EA</v>
          </cell>
          <cell r="E152">
            <v>708</v>
          </cell>
          <cell r="F152">
            <v>590</v>
          </cell>
          <cell r="G152">
            <v>649</v>
          </cell>
        </row>
        <row r="153">
          <cell r="A153">
            <v>20047</v>
          </cell>
          <cell r="B153" t="str">
            <v>가스켓</v>
          </cell>
          <cell r="C153" t="str">
            <v>65A</v>
          </cell>
          <cell r="D153" t="str">
            <v>EA</v>
          </cell>
          <cell r="E153">
            <v>648</v>
          </cell>
          <cell r="F153">
            <v>540</v>
          </cell>
          <cell r="G153">
            <v>594</v>
          </cell>
        </row>
        <row r="154">
          <cell r="A154">
            <v>20048</v>
          </cell>
          <cell r="B154" t="str">
            <v>가스켓</v>
          </cell>
          <cell r="C154" t="str">
            <v>50A</v>
          </cell>
          <cell r="D154" t="str">
            <v>EA</v>
          </cell>
          <cell r="E154">
            <v>552</v>
          </cell>
          <cell r="F154">
            <v>459.99999999999994</v>
          </cell>
          <cell r="G154">
            <v>506</v>
          </cell>
        </row>
        <row r="155">
          <cell r="A155">
            <v>20049</v>
          </cell>
          <cell r="B155" t="str">
            <v>스트레이너</v>
          </cell>
          <cell r="C155" t="str">
            <v>150A</v>
          </cell>
          <cell r="D155" t="str">
            <v>EA</v>
          </cell>
          <cell r="E155">
            <v>69120</v>
          </cell>
          <cell r="F155">
            <v>57599.999999999993</v>
          </cell>
          <cell r="G155">
            <v>63360</v>
          </cell>
        </row>
        <row r="156">
          <cell r="A156">
            <v>20050</v>
          </cell>
          <cell r="B156" t="str">
            <v>스트레이너</v>
          </cell>
          <cell r="C156" t="str">
            <v>125A</v>
          </cell>
          <cell r="D156" t="str">
            <v>EA</v>
          </cell>
          <cell r="E156">
            <v>57023.999999999993</v>
          </cell>
          <cell r="F156">
            <v>47519.999999999993</v>
          </cell>
          <cell r="G156">
            <v>52272</v>
          </cell>
        </row>
        <row r="157">
          <cell r="A157">
            <v>20051</v>
          </cell>
          <cell r="B157" t="str">
            <v>스트레이너</v>
          </cell>
          <cell r="C157" t="str">
            <v>100A</v>
          </cell>
          <cell r="D157" t="str">
            <v>EA</v>
          </cell>
          <cell r="E157">
            <v>38880</v>
          </cell>
          <cell r="F157">
            <v>32399.999999999996</v>
          </cell>
          <cell r="G157">
            <v>35640</v>
          </cell>
        </row>
        <row r="158">
          <cell r="A158">
            <v>20052</v>
          </cell>
          <cell r="B158" t="str">
            <v>스트레이너</v>
          </cell>
          <cell r="C158" t="str">
            <v>80A</v>
          </cell>
          <cell r="D158" t="str">
            <v>EA</v>
          </cell>
          <cell r="E158">
            <v>27647.999999999996</v>
          </cell>
          <cell r="F158">
            <v>23039.999999999996</v>
          </cell>
          <cell r="G158">
            <v>25344</v>
          </cell>
        </row>
        <row r="159">
          <cell r="A159">
            <v>20053</v>
          </cell>
          <cell r="B159" t="str">
            <v>스트레이너</v>
          </cell>
          <cell r="C159" t="str">
            <v>65A</v>
          </cell>
          <cell r="D159" t="str">
            <v>EA</v>
          </cell>
          <cell r="E159">
            <v>23328</v>
          </cell>
          <cell r="F159">
            <v>19440</v>
          </cell>
          <cell r="G159">
            <v>21384</v>
          </cell>
        </row>
        <row r="160">
          <cell r="A160">
            <v>20054</v>
          </cell>
          <cell r="B160" t="str">
            <v>스트레이너</v>
          </cell>
          <cell r="C160" t="str">
            <v>50A</v>
          </cell>
          <cell r="D160" t="str">
            <v>EA</v>
          </cell>
          <cell r="E160">
            <v>21600</v>
          </cell>
          <cell r="F160">
            <v>18000</v>
          </cell>
          <cell r="G160">
            <v>19800</v>
          </cell>
        </row>
        <row r="161">
          <cell r="A161">
            <v>20055</v>
          </cell>
          <cell r="B161" t="str">
            <v>스트레이너</v>
          </cell>
          <cell r="C161" t="str">
            <v>40A</v>
          </cell>
          <cell r="D161" t="str">
            <v>EA</v>
          </cell>
          <cell r="E161">
            <v>9475.636363636364</v>
          </cell>
          <cell r="F161">
            <v>7896.363636363636</v>
          </cell>
          <cell r="G161">
            <v>8686</v>
          </cell>
        </row>
        <row r="162">
          <cell r="A162">
            <v>20056</v>
          </cell>
          <cell r="B162" t="str">
            <v>후렉시블죠인트(철)</v>
          </cell>
          <cell r="C162" t="str">
            <v>150A</v>
          </cell>
          <cell r="D162" t="str">
            <v>EA</v>
          </cell>
          <cell r="E162">
            <v>82615.636363636353</v>
          </cell>
          <cell r="F162">
            <v>68846.363636363632</v>
          </cell>
          <cell r="G162">
            <v>75731</v>
          </cell>
        </row>
        <row r="163">
          <cell r="A163">
            <v>20057</v>
          </cell>
          <cell r="B163" t="str">
            <v>후렉시블죠인트(고)</v>
          </cell>
          <cell r="C163" t="str">
            <v>150A</v>
          </cell>
          <cell r="D163" t="str">
            <v>EA</v>
          </cell>
          <cell r="E163">
            <v>83952</v>
          </cell>
          <cell r="F163">
            <v>69960</v>
          </cell>
          <cell r="G163">
            <v>76956</v>
          </cell>
        </row>
        <row r="164">
          <cell r="A164">
            <v>20058</v>
          </cell>
          <cell r="B164" t="str">
            <v>후렉시블죠인트(철)</v>
          </cell>
          <cell r="C164" t="str">
            <v>125A</v>
          </cell>
          <cell r="D164" t="str">
            <v>EA</v>
          </cell>
          <cell r="E164">
            <v>64151.999999999993</v>
          </cell>
          <cell r="F164">
            <v>53459.999999999993</v>
          </cell>
          <cell r="G164">
            <v>58806</v>
          </cell>
        </row>
        <row r="165">
          <cell r="A165">
            <v>20059</v>
          </cell>
          <cell r="B165" t="str">
            <v>후렉시블죠인트(고)</v>
          </cell>
          <cell r="C165" t="str">
            <v>125A</v>
          </cell>
          <cell r="D165" t="str">
            <v>EA</v>
          </cell>
          <cell r="E165">
            <v>67766.181818181809</v>
          </cell>
          <cell r="F165">
            <v>56471.818181818177</v>
          </cell>
          <cell r="G165">
            <v>62119</v>
          </cell>
        </row>
        <row r="166">
          <cell r="A166">
            <v>20060</v>
          </cell>
          <cell r="B166" t="str">
            <v>후렉시블죠인트(철)</v>
          </cell>
          <cell r="C166" t="str">
            <v>100A</v>
          </cell>
          <cell r="D166" t="str">
            <v>EA</v>
          </cell>
          <cell r="E166">
            <v>43200</v>
          </cell>
          <cell r="F166">
            <v>36000</v>
          </cell>
          <cell r="G166">
            <v>39600</v>
          </cell>
        </row>
        <row r="167">
          <cell r="A167">
            <v>20061</v>
          </cell>
          <cell r="B167" t="str">
            <v>후렉시블죠인트(고)</v>
          </cell>
          <cell r="C167" t="str">
            <v>100A</v>
          </cell>
          <cell r="D167" t="str">
            <v>EA</v>
          </cell>
          <cell r="E167">
            <v>46225.090909090904</v>
          </cell>
          <cell r="F167">
            <v>38520.909090909088</v>
          </cell>
          <cell r="G167">
            <v>42373</v>
          </cell>
        </row>
        <row r="168">
          <cell r="A168">
            <v>20062</v>
          </cell>
          <cell r="B168" t="str">
            <v>후렉시블죠인트(철)</v>
          </cell>
          <cell r="C168" t="str">
            <v>80A</v>
          </cell>
          <cell r="D168" t="str">
            <v>EA</v>
          </cell>
          <cell r="E168">
            <v>41040</v>
          </cell>
          <cell r="F168">
            <v>34200</v>
          </cell>
          <cell r="G168">
            <v>37620</v>
          </cell>
        </row>
        <row r="169">
          <cell r="A169">
            <v>20063</v>
          </cell>
          <cell r="B169" t="str">
            <v>후렉시블죠인트(고)</v>
          </cell>
          <cell r="C169" t="str">
            <v>80A</v>
          </cell>
          <cell r="D169" t="str">
            <v>EA</v>
          </cell>
          <cell r="E169">
            <v>38239.63636363636</v>
          </cell>
          <cell r="F169">
            <v>31866.363636363632</v>
          </cell>
          <cell r="G169">
            <v>35053</v>
          </cell>
        </row>
        <row r="170">
          <cell r="A170">
            <v>20064</v>
          </cell>
          <cell r="B170" t="str">
            <v>후렉시블죠인트(철)</v>
          </cell>
          <cell r="C170" t="str">
            <v>65A</v>
          </cell>
          <cell r="D170" t="str">
            <v>EA</v>
          </cell>
          <cell r="E170">
            <v>30959.999999999996</v>
          </cell>
          <cell r="F170">
            <v>25799.999999999996</v>
          </cell>
          <cell r="G170">
            <v>28380</v>
          </cell>
        </row>
        <row r="171">
          <cell r="A171">
            <v>20065</v>
          </cell>
          <cell r="B171" t="str">
            <v>후렉시블죠인트(고)</v>
          </cell>
          <cell r="C171" t="str">
            <v>65A</v>
          </cell>
          <cell r="D171" t="str">
            <v>EA</v>
          </cell>
          <cell r="E171">
            <v>32553.81818181818</v>
          </cell>
          <cell r="F171">
            <v>27128.181818181816</v>
          </cell>
          <cell r="G171">
            <v>29841</v>
          </cell>
        </row>
        <row r="172">
          <cell r="A172">
            <v>20066</v>
          </cell>
          <cell r="B172" t="str">
            <v>후렉시블죠인트(철)</v>
          </cell>
          <cell r="C172" t="str">
            <v>50A</v>
          </cell>
          <cell r="D172" t="str">
            <v>EA</v>
          </cell>
          <cell r="E172">
            <v>26640</v>
          </cell>
          <cell r="F172">
            <v>22200</v>
          </cell>
          <cell r="G172">
            <v>24420</v>
          </cell>
        </row>
        <row r="173">
          <cell r="A173">
            <v>20067</v>
          </cell>
          <cell r="B173" t="str">
            <v>후렉시블죠인트(고)</v>
          </cell>
          <cell r="C173" t="str">
            <v>50A</v>
          </cell>
          <cell r="D173" t="str">
            <v>EA</v>
          </cell>
          <cell r="E173">
            <v>27139.636363636364</v>
          </cell>
          <cell r="F173">
            <v>22616.363636363636</v>
          </cell>
          <cell r="G173">
            <v>24878</v>
          </cell>
        </row>
        <row r="174">
          <cell r="A174">
            <v>20068</v>
          </cell>
          <cell r="B174" t="str">
            <v>후렉시블죠인트(철)</v>
          </cell>
          <cell r="C174" t="str">
            <v>40A</v>
          </cell>
          <cell r="D174" t="str">
            <v>EA</v>
          </cell>
          <cell r="E174">
            <v>21600</v>
          </cell>
          <cell r="F174">
            <v>18000</v>
          </cell>
          <cell r="G174">
            <v>19800</v>
          </cell>
        </row>
        <row r="175">
          <cell r="A175">
            <v>20069</v>
          </cell>
          <cell r="B175" t="str">
            <v>후렉시블죠인트(고)</v>
          </cell>
          <cell r="C175" t="str">
            <v>40A</v>
          </cell>
          <cell r="D175" t="str">
            <v>EA</v>
          </cell>
          <cell r="E175">
            <v>21792</v>
          </cell>
          <cell r="F175">
            <v>18160</v>
          </cell>
          <cell r="G175">
            <v>19976</v>
          </cell>
        </row>
        <row r="176">
          <cell r="A176">
            <v>20070</v>
          </cell>
          <cell r="B176" t="str">
            <v>연결송수구</v>
          </cell>
          <cell r="C176" t="str">
            <v>100*65*65</v>
          </cell>
          <cell r="D176" t="str">
            <v>EA</v>
          </cell>
          <cell r="E176">
            <v>130000</v>
          </cell>
          <cell r="F176">
            <v>60000</v>
          </cell>
        </row>
        <row r="177">
          <cell r="A177">
            <v>20071</v>
          </cell>
          <cell r="B177" t="str">
            <v>W.H.C</v>
          </cell>
          <cell r="C177" t="str">
            <v>150A</v>
          </cell>
          <cell r="D177" t="str">
            <v>EA</v>
          </cell>
          <cell r="E177">
            <v>55000</v>
          </cell>
          <cell r="F177">
            <v>45000</v>
          </cell>
        </row>
        <row r="178">
          <cell r="A178">
            <v>20072</v>
          </cell>
          <cell r="B178" t="str">
            <v>W.H.C</v>
          </cell>
          <cell r="C178" t="str">
            <v>125A</v>
          </cell>
          <cell r="D178" t="str">
            <v>EA</v>
          </cell>
        </row>
        <row r="179">
          <cell r="A179">
            <v>20073</v>
          </cell>
          <cell r="B179" t="str">
            <v>W.H.C</v>
          </cell>
          <cell r="C179" t="str">
            <v>100A</v>
          </cell>
          <cell r="D179" t="str">
            <v>EA</v>
          </cell>
          <cell r="E179">
            <v>45000</v>
          </cell>
          <cell r="F179">
            <v>35000</v>
          </cell>
        </row>
        <row r="180">
          <cell r="A180">
            <v>20074</v>
          </cell>
          <cell r="B180" t="str">
            <v>W.H.C</v>
          </cell>
          <cell r="C180" t="str">
            <v>80A</v>
          </cell>
          <cell r="D180" t="str">
            <v>EA</v>
          </cell>
          <cell r="E180">
            <v>40000</v>
          </cell>
          <cell r="F180">
            <v>30000</v>
          </cell>
        </row>
        <row r="181">
          <cell r="A181">
            <v>20075</v>
          </cell>
          <cell r="B181" t="str">
            <v>W.H.C</v>
          </cell>
          <cell r="C181" t="str">
            <v>65A</v>
          </cell>
          <cell r="D181" t="str">
            <v>EA</v>
          </cell>
          <cell r="E181">
            <v>32000</v>
          </cell>
          <cell r="F181">
            <v>22000</v>
          </cell>
        </row>
        <row r="182">
          <cell r="A182">
            <v>20076</v>
          </cell>
          <cell r="B182" t="str">
            <v>W.H.C</v>
          </cell>
          <cell r="C182" t="str">
            <v>50A</v>
          </cell>
          <cell r="D182" t="str">
            <v>EA</v>
          </cell>
          <cell r="E182">
            <v>30000</v>
          </cell>
          <cell r="F182">
            <v>20000</v>
          </cell>
        </row>
        <row r="183">
          <cell r="A183">
            <v>20077</v>
          </cell>
          <cell r="B183" t="str">
            <v>백강관(KSD-3507)</v>
          </cell>
          <cell r="C183" t="str">
            <v>SPP/150A</v>
          </cell>
          <cell r="D183" t="str">
            <v>M</v>
          </cell>
          <cell r="E183">
            <v>14800</v>
          </cell>
          <cell r="F183">
            <v>12478.333333333332</v>
          </cell>
          <cell r="G183">
            <v>82357</v>
          </cell>
        </row>
        <row r="184">
          <cell r="A184">
            <v>20078</v>
          </cell>
          <cell r="B184" t="str">
            <v>백강관(KSD-3507)</v>
          </cell>
          <cell r="C184" t="str">
            <v>SPP/125A</v>
          </cell>
          <cell r="D184" t="str">
            <v>M</v>
          </cell>
          <cell r="E184">
            <v>12100</v>
          </cell>
          <cell r="F184">
            <v>10478.636363636362</v>
          </cell>
          <cell r="G184">
            <v>69159</v>
          </cell>
        </row>
        <row r="185">
          <cell r="A185">
            <v>20079</v>
          </cell>
          <cell r="B185" t="str">
            <v>백강관(KSD-3507)</v>
          </cell>
          <cell r="C185" t="str">
            <v>SPP/100A</v>
          </cell>
          <cell r="D185" t="str">
            <v>M</v>
          </cell>
          <cell r="E185">
            <v>8890</v>
          </cell>
          <cell r="F185">
            <v>7726.363636363636</v>
          </cell>
          <cell r="G185">
            <v>50994</v>
          </cell>
        </row>
        <row r="186">
          <cell r="A186">
            <v>20080</v>
          </cell>
          <cell r="B186" t="str">
            <v>백강관(KSD-3507)</v>
          </cell>
          <cell r="C186" t="str">
            <v>SPP/80A</v>
          </cell>
          <cell r="D186" t="str">
            <v>M</v>
          </cell>
          <cell r="E186">
            <v>6100</v>
          </cell>
          <cell r="F186">
            <v>5420.9090909090901</v>
          </cell>
          <cell r="G186">
            <v>35778</v>
          </cell>
        </row>
        <row r="187">
          <cell r="A187">
            <v>20081</v>
          </cell>
          <cell r="B187" t="str">
            <v>백강관(KSD-3507)</v>
          </cell>
          <cell r="C187" t="str">
            <v>SPP/65A</v>
          </cell>
          <cell r="D187" t="str">
            <v>M</v>
          </cell>
          <cell r="E187">
            <v>5090</v>
          </cell>
          <cell r="F187">
            <v>4286.6666666666661</v>
          </cell>
          <cell r="G187">
            <v>28292</v>
          </cell>
        </row>
        <row r="188">
          <cell r="A188">
            <v>20082</v>
          </cell>
          <cell r="B188" t="str">
            <v>백강관(KSD-3507)</v>
          </cell>
          <cell r="C188" t="str">
            <v>SPP/50A</v>
          </cell>
          <cell r="D188" t="str">
            <v>M</v>
          </cell>
          <cell r="E188">
            <v>3900</v>
          </cell>
          <cell r="F188">
            <v>3360.454545454545</v>
          </cell>
          <cell r="G188">
            <v>22179</v>
          </cell>
        </row>
        <row r="189">
          <cell r="A189">
            <v>20083</v>
          </cell>
          <cell r="B189" t="str">
            <v>백강관(KSD-3507)</v>
          </cell>
          <cell r="C189" t="str">
            <v>SPP/40A</v>
          </cell>
          <cell r="D189" t="str">
            <v>M</v>
          </cell>
          <cell r="E189">
            <v>2950</v>
          </cell>
          <cell r="F189">
            <v>2451.8181818181815</v>
          </cell>
          <cell r="G189">
            <v>16182</v>
          </cell>
        </row>
        <row r="190">
          <cell r="A190">
            <v>20084</v>
          </cell>
          <cell r="B190" t="str">
            <v>백강관(KSD-3507)</v>
          </cell>
          <cell r="C190" t="str">
            <v>SPP/32A</v>
          </cell>
          <cell r="D190" t="str">
            <v>M</v>
          </cell>
          <cell r="E190">
            <v>2600</v>
          </cell>
          <cell r="F190">
            <v>2132.8787878787875</v>
          </cell>
          <cell r="G190">
            <v>14077</v>
          </cell>
        </row>
        <row r="191">
          <cell r="A191">
            <v>20085</v>
          </cell>
          <cell r="B191" t="str">
            <v>백강관(KSD-3507)</v>
          </cell>
          <cell r="C191" t="str">
            <v>SPP/25A</v>
          </cell>
          <cell r="D191" t="str">
            <v>M</v>
          </cell>
          <cell r="E191">
            <v>2150</v>
          </cell>
          <cell r="F191">
            <v>1766.6666666666665</v>
          </cell>
          <cell r="G191">
            <v>11660</v>
          </cell>
        </row>
        <row r="192">
          <cell r="A192">
            <v>20086</v>
          </cell>
          <cell r="B192" t="str">
            <v>백엘보(용접)</v>
          </cell>
          <cell r="C192" t="str">
            <v>150A</v>
          </cell>
          <cell r="D192" t="str">
            <v>EA</v>
          </cell>
          <cell r="E192">
            <v>12168</v>
          </cell>
          <cell r="F192">
            <v>10140</v>
          </cell>
          <cell r="G192">
            <v>11154</v>
          </cell>
        </row>
        <row r="193">
          <cell r="A193">
            <v>20087</v>
          </cell>
          <cell r="B193" t="str">
            <v>백엘보(용접)</v>
          </cell>
          <cell r="C193" t="str">
            <v>125A</v>
          </cell>
          <cell r="D193" t="str">
            <v>EA</v>
          </cell>
          <cell r="E193">
            <v>7956</v>
          </cell>
          <cell r="F193">
            <v>6629.9999999999991</v>
          </cell>
          <cell r="G193">
            <v>7293</v>
          </cell>
        </row>
        <row r="194">
          <cell r="A194">
            <v>20088</v>
          </cell>
          <cell r="B194" t="str">
            <v>백엘보(용접)</v>
          </cell>
          <cell r="C194" t="str">
            <v>100A</v>
          </cell>
          <cell r="D194" t="str">
            <v>EA</v>
          </cell>
          <cell r="E194">
            <v>7100</v>
          </cell>
          <cell r="F194">
            <v>4095.454545454545</v>
          </cell>
          <cell r="G194">
            <v>4505</v>
          </cell>
        </row>
        <row r="195">
          <cell r="A195">
            <v>20089</v>
          </cell>
          <cell r="B195" t="str">
            <v>백엘보(용접)</v>
          </cell>
          <cell r="C195" t="str">
            <v>80A</v>
          </cell>
          <cell r="D195" t="str">
            <v>EA</v>
          </cell>
          <cell r="E195">
            <v>4607</v>
          </cell>
          <cell r="F195">
            <v>2340</v>
          </cell>
          <cell r="G195">
            <v>2574</v>
          </cell>
        </row>
        <row r="196">
          <cell r="A196">
            <v>20090</v>
          </cell>
          <cell r="B196" t="str">
            <v>백엘보(용접)</v>
          </cell>
          <cell r="C196" t="str">
            <v>65A</v>
          </cell>
          <cell r="D196" t="str">
            <v>EA</v>
          </cell>
          <cell r="E196">
            <v>2760</v>
          </cell>
          <cell r="F196">
            <v>1689.9999999999998</v>
          </cell>
          <cell r="G196">
            <v>1859</v>
          </cell>
        </row>
        <row r="197">
          <cell r="A197">
            <v>20091</v>
          </cell>
          <cell r="B197" t="str">
            <v>백엘보(나사)</v>
          </cell>
          <cell r="C197" t="str">
            <v>50A</v>
          </cell>
          <cell r="D197" t="str">
            <v>EA</v>
          </cell>
          <cell r="E197">
            <v>1794</v>
          </cell>
          <cell r="F197">
            <v>1612.7272727272725</v>
          </cell>
          <cell r="G197">
            <v>1774</v>
          </cell>
        </row>
        <row r="198">
          <cell r="A198">
            <v>20092</v>
          </cell>
          <cell r="B198" t="str">
            <v>백엘보(나사)</v>
          </cell>
          <cell r="C198" t="str">
            <v>40A</v>
          </cell>
          <cell r="D198" t="str">
            <v>EA</v>
          </cell>
          <cell r="E198">
            <v>1236</v>
          </cell>
          <cell r="F198">
            <v>1030</v>
          </cell>
          <cell r="G198">
            <v>1133</v>
          </cell>
        </row>
        <row r="199">
          <cell r="A199">
            <v>20093</v>
          </cell>
          <cell r="B199" t="str">
            <v>백엘보(나사)</v>
          </cell>
          <cell r="C199" t="str">
            <v>32A</v>
          </cell>
          <cell r="D199" t="str">
            <v>EA</v>
          </cell>
          <cell r="E199">
            <v>1041</v>
          </cell>
          <cell r="F199">
            <v>867.27272727272725</v>
          </cell>
          <cell r="G199">
            <v>954</v>
          </cell>
        </row>
        <row r="200">
          <cell r="A200">
            <v>20094</v>
          </cell>
          <cell r="B200" t="str">
            <v>백엘보(나사)</v>
          </cell>
          <cell r="C200" t="str">
            <v>25A</v>
          </cell>
          <cell r="D200" t="str">
            <v>EA</v>
          </cell>
          <cell r="E200">
            <v>1219</v>
          </cell>
          <cell r="F200">
            <v>562.72727272727263</v>
          </cell>
          <cell r="G200">
            <v>619</v>
          </cell>
        </row>
        <row r="201">
          <cell r="A201">
            <v>20095</v>
          </cell>
          <cell r="B201" t="str">
            <v>백티이(용접)</v>
          </cell>
          <cell r="C201" t="str">
            <v>150A</v>
          </cell>
          <cell r="D201" t="str">
            <v>EA</v>
          </cell>
          <cell r="E201">
            <v>14900</v>
          </cell>
          <cell r="F201">
            <v>12155.454545454544</v>
          </cell>
          <cell r="G201">
            <v>13371</v>
          </cell>
        </row>
        <row r="202">
          <cell r="A202">
            <v>20096</v>
          </cell>
          <cell r="B202" t="str">
            <v>백티이(용접)</v>
          </cell>
          <cell r="C202" t="str">
            <v>125A</v>
          </cell>
          <cell r="D202" t="str">
            <v>EA</v>
          </cell>
          <cell r="E202">
            <v>10200</v>
          </cell>
          <cell r="F202">
            <v>7476.363636363636</v>
          </cell>
          <cell r="G202">
            <v>8224</v>
          </cell>
        </row>
        <row r="203">
          <cell r="A203">
            <v>20097</v>
          </cell>
          <cell r="B203" t="str">
            <v>백티이(용접)</v>
          </cell>
          <cell r="C203" t="str">
            <v>100A</v>
          </cell>
          <cell r="D203" t="str">
            <v>EA</v>
          </cell>
          <cell r="E203">
            <v>6250</v>
          </cell>
          <cell r="F203">
            <v>5785.454545454545</v>
          </cell>
          <cell r="G203">
            <v>6364</v>
          </cell>
        </row>
        <row r="204">
          <cell r="A204">
            <v>20098</v>
          </cell>
          <cell r="B204" t="str">
            <v>백티이(용접)</v>
          </cell>
          <cell r="C204" t="str">
            <v>80A</v>
          </cell>
          <cell r="D204" t="str">
            <v>EA</v>
          </cell>
          <cell r="E204">
            <v>4970</v>
          </cell>
          <cell r="F204">
            <v>3497.272727272727</v>
          </cell>
          <cell r="G204">
            <v>3847</v>
          </cell>
        </row>
        <row r="205">
          <cell r="A205">
            <v>20099</v>
          </cell>
          <cell r="B205" t="str">
            <v>백티이(용접)</v>
          </cell>
          <cell r="C205" t="str">
            <v>65A</v>
          </cell>
          <cell r="D205" t="str">
            <v>EA</v>
          </cell>
          <cell r="E205">
            <v>4210</v>
          </cell>
          <cell r="F205">
            <v>2795.454545454545</v>
          </cell>
          <cell r="G205">
            <v>3075</v>
          </cell>
        </row>
        <row r="206">
          <cell r="A206">
            <v>20100</v>
          </cell>
          <cell r="B206" t="str">
            <v>백티이(나사)</v>
          </cell>
          <cell r="C206" t="str">
            <v>50A</v>
          </cell>
          <cell r="D206" t="str">
            <v>EA</v>
          </cell>
          <cell r="E206">
            <v>3790</v>
          </cell>
          <cell r="F206">
            <v>2107.272727272727</v>
          </cell>
          <cell r="G206">
            <v>2318</v>
          </cell>
        </row>
        <row r="207">
          <cell r="A207">
            <v>20101</v>
          </cell>
          <cell r="B207" t="str">
            <v>백티이(나사)</v>
          </cell>
          <cell r="C207" t="str">
            <v>40A</v>
          </cell>
          <cell r="D207" t="str">
            <v>EA</v>
          </cell>
          <cell r="E207">
            <v>2800</v>
          </cell>
          <cell r="F207">
            <v>1440.9090909090908</v>
          </cell>
          <cell r="G207">
            <v>1585</v>
          </cell>
        </row>
        <row r="208">
          <cell r="A208">
            <v>20102</v>
          </cell>
          <cell r="B208" t="str">
            <v>백티이(나사)</v>
          </cell>
          <cell r="C208" t="str">
            <v>32A</v>
          </cell>
          <cell r="D208" t="str">
            <v>EA</v>
          </cell>
          <cell r="E208">
            <v>1980</v>
          </cell>
          <cell r="F208">
            <v>1621.8181818181818</v>
          </cell>
          <cell r="G208">
            <v>1784</v>
          </cell>
        </row>
        <row r="209">
          <cell r="A209">
            <v>20103</v>
          </cell>
          <cell r="B209" t="str">
            <v>백티이(나사)</v>
          </cell>
          <cell r="C209" t="str">
            <v>25A</v>
          </cell>
          <cell r="D209" t="str">
            <v>EA</v>
          </cell>
          <cell r="E209">
            <v>1400</v>
          </cell>
          <cell r="F209">
            <v>780.90909090909088</v>
          </cell>
          <cell r="G209">
            <v>859</v>
          </cell>
        </row>
        <row r="210">
          <cell r="A210">
            <v>20104</v>
          </cell>
          <cell r="B210" t="str">
            <v>백레듀샤(용접)</v>
          </cell>
          <cell r="C210" t="str">
            <v>150A</v>
          </cell>
          <cell r="D210" t="str">
            <v>EA</v>
          </cell>
          <cell r="E210">
            <v>4836</v>
          </cell>
          <cell r="F210">
            <v>4029.9999999999995</v>
          </cell>
          <cell r="G210">
            <v>4433</v>
          </cell>
        </row>
        <row r="211">
          <cell r="A211">
            <v>20105</v>
          </cell>
          <cell r="B211" t="str">
            <v>백레듀샤(용접)</v>
          </cell>
          <cell r="C211" t="str">
            <v>125A</v>
          </cell>
          <cell r="D211" t="str">
            <v>EA</v>
          </cell>
          <cell r="E211">
            <v>3588</v>
          </cell>
          <cell r="F211">
            <v>2989.9999999999995</v>
          </cell>
          <cell r="G211">
            <v>3289</v>
          </cell>
        </row>
        <row r="212">
          <cell r="A212">
            <v>20106</v>
          </cell>
          <cell r="B212" t="str">
            <v>백레듀샤(용접)</v>
          </cell>
          <cell r="C212" t="str">
            <v>100A</v>
          </cell>
          <cell r="D212" t="str">
            <v>EA</v>
          </cell>
          <cell r="E212">
            <v>3680</v>
          </cell>
          <cell r="F212">
            <v>2015.4545454545453</v>
          </cell>
          <cell r="G212">
            <v>2217</v>
          </cell>
        </row>
        <row r="213">
          <cell r="A213">
            <v>20107</v>
          </cell>
          <cell r="B213" t="str">
            <v>백레듀샤(용접)</v>
          </cell>
          <cell r="C213" t="str">
            <v>80A</v>
          </cell>
          <cell r="D213" t="str">
            <v>EA</v>
          </cell>
          <cell r="E213">
            <v>1560</v>
          </cell>
          <cell r="F213">
            <v>1300</v>
          </cell>
          <cell r="G213">
            <v>1430</v>
          </cell>
        </row>
        <row r="214">
          <cell r="A214">
            <v>20108</v>
          </cell>
          <cell r="B214" t="str">
            <v>백레듀샤(용접)</v>
          </cell>
          <cell r="C214" t="str">
            <v>65A</v>
          </cell>
          <cell r="D214" t="str">
            <v>EA</v>
          </cell>
          <cell r="E214">
            <v>2262</v>
          </cell>
          <cell r="F214">
            <v>1052.7272727272727</v>
          </cell>
          <cell r="G214">
            <v>1158</v>
          </cell>
        </row>
        <row r="215">
          <cell r="A215">
            <v>20109</v>
          </cell>
          <cell r="B215" t="str">
            <v>백레듀샤(나사)</v>
          </cell>
          <cell r="C215" t="str">
            <v>50A</v>
          </cell>
          <cell r="D215" t="str">
            <v>EA</v>
          </cell>
          <cell r="E215">
            <v>1950</v>
          </cell>
          <cell r="F215">
            <v>1285.4545454545453</v>
          </cell>
          <cell r="G215">
            <v>1414</v>
          </cell>
        </row>
        <row r="216">
          <cell r="A216">
            <v>20110</v>
          </cell>
          <cell r="B216" t="str">
            <v>백레듀샤(나사)</v>
          </cell>
          <cell r="C216" t="str">
            <v>40A</v>
          </cell>
          <cell r="D216" t="str">
            <v>EA</v>
          </cell>
          <cell r="E216">
            <v>1930</v>
          </cell>
          <cell r="F216">
            <v>802.72727272727263</v>
          </cell>
          <cell r="G216">
            <v>883</v>
          </cell>
        </row>
        <row r="217">
          <cell r="A217">
            <v>20111</v>
          </cell>
          <cell r="B217" t="str">
            <v>백레듀샤(나사)</v>
          </cell>
          <cell r="C217" t="str">
            <v>32A</v>
          </cell>
          <cell r="D217" t="str">
            <v>EA</v>
          </cell>
          <cell r="E217">
            <v>985</v>
          </cell>
          <cell r="F217">
            <v>674.5454545454545</v>
          </cell>
          <cell r="G217">
            <v>742</v>
          </cell>
        </row>
        <row r="218">
          <cell r="A218">
            <v>20112</v>
          </cell>
          <cell r="B218" t="str">
            <v>백레듀샤(나사)</v>
          </cell>
          <cell r="C218" t="str">
            <v>25A</v>
          </cell>
          <cell r="D218" t="str">
            <v>EA</v>
          </cell>
          <cell r="E218">
            <v>660</v>
          </cell>
          <cell r="F218">
            <v>526.36363636363637</v>
          </cell>
          <cell r="G218">
            <v>579</v>
          </cell>
        </row>
        <row r="219">
          <cell r="A219">
            <v>20113</v>
          </cell>
          <cell r="B219" t="str">
            <v>백캡</v>
          </cell>
          <cell r="C219" t="str">
            <v>25A</v>
          </cell>
          <cell r="D219" t="str">
            <v>EA</v>
          </cell>
          <cell r="E219">
            <v>469</v>
          </cell>
          <cell r="F219">
            <v>390.90909090909088</v>
          </cell>
          <cell r="G219">
            <v>430</v>
          </cell>
        </row>
        <row r="220">
          <cell r="A220">
            <v>20114</v>
          </cell>
          <cell r="B220" t="str">
            <v>백캡</v>
          </cell>
          <cell r="C220" t="str">
            <v>32A</v>
          </cell>
          <cell r="D220" t="str">
            <v>EA</v>
          </cell>
        </row>
        <row r="221">
          <cell r="A221">
            <v>20115</v>
          </cell>
          <cell r="B221" t="str">
            <v>백캡</v>
          </cell>
          <cell r="C221" t="str">
            <v>40A</v>
          </cell>
          <cell r="D221" t="str">
            <v>EA</v>
          </cell>
        </row>
        <row r="222">
          <cell r="A222">
            <v>20116</v>
          </cell>
          <cell r="B222" t="str">
            <v>백캡</v>
          </cell>
          <cell r="C222" t="str">
            <v>50A</v>
          </cell>
          <cell r="D222" t="str">
            <v>EA</v>
          </cell>
        </row>
        <row r="223">
          <cell r="A223">
            <v>20117</v>
          </cell>
          <cell r="B223" t="str">
            <v>유니온</v>
          </cell>
          <cell r="C223" t="str">
            <v>25A</v>
          </cell>
          <cell r="D223" t="str">
            <v>EA</v>
          </cell>
          <cell r="E223">
            <v>2261</v>
          </cell>
          <cell r="F223">
            <v>1884.5454545454545</v>
          </cell>
          <cell r="G223">
            <v>2073</v>
          </cell>
        </row>
        <row r="224">
          <cell r="A224">
            <v>20118</v>
          </cell>
          <cell r="B224" t="str">
            <v>감압밸브</v>
          </cell>
          <cell r="C224" t="str">
            <v>40A</v>
          </cell>
          <cell r="D224" t="str">
            <v>EA</v>
          </cell>
          <cell r="E224">
            <v>12000</v>
          </cell>
          <cell r="F224">
            <v>6000</v>
          </cell>
        </row>
        <row r="225">
          <cell r="A225">
            <v>20119</v>
          </cell>
          <cell r="B225" t="str">
            <v>관보온재</v>
          </cell>
          <cell r="C225" t="str">
            <v>150A*20T</v>
          </cell>
          <cell r="D225" t="str">
            <v>M</v>
          </cell>
          <cell r="E225">
            <v>4010</v>
          </cell>
          <cell r="F225">
            <v>4050</v>
          </cell>
        </row>
        <row r="226">
          <cell r="A226">
            <v>20120</v>
          </cell>
          <cell r="B226" t="str">
            <v>관보온재</v>
          </cell>
          <cell r="C226" t="str">
            <v>125A*20T</v>
          </cell>
          <cell r="D226" t="str">
            <v>M</v>
          </cell>
          <cell r="E226">
            <v>3860</v>
          </cell>
          <cell r="F226">
            <v>3050</v>
          </cell>
        </row>
        <row r="227">
          <cell r="A227">
            <v>20121</v>
          </cell>
          <cell r="B227" t="str">
            <v>관보온재</v>
          </cell>
          <cell r="C227" t="str">
            <v>100A*20T</v>
          </cell>
          <cell r="D227" t="str">
            <v>M</v>
          </cell>
          <cell r="E227">
            <v>3681</v>
          </cell>
          <cell r="F227">
            <v>2360</v>
          </cell>
        </row>
        <row r="228">
          <cell r="A228">
            <v>20122</v>
          </cell>
          <cell r="B228" t="str">
            <v>관보온재</v>
          </cell>
          <cell r="C228" t="str">
            <v>80A*20T</v>
          </cell>
          <cell r="D228" t="str">
            <v>M</v>
          </cell>
          <cell r="E228">
            <v>3420</v>
          </cell>
          <cell r="F228">
            <v>1835</v>
          </cell>
        </row>
        <row r="229">
          <cell r="A229">
            <v>20123</v>
          </cell>
          <cell r="B229" t="str">
            <v>관보온재</v>
          </cell>
          <cell r="C229" t="str">
            <v>65A*20T</v>
          </cell>
          <cell r="D229" t="str">
            <v>M</v>
          </cell>
          <cell r="E229">
            <v>2794</v>
          </cell>
          <cell r="F229">
            <v>1660</v>
          </cell>
        </row>
        <row r="230">
          <cell r="A230">
            <v>20124</v>
          </cell>
          <cell r="B230" t="str">
            <v>관보온재</v>
          </cell>
          <cell r="C230" t="str">
            <v>50A*20T</v>
          </cell>
          <cell r="D230" t="str">
            <v>M</v>
          </cell>
          <cell r="E230">
            <v>2451</v>
          </cell>
          <cell r="F230">
            <v>1335</v>
          </cell>
        </row>
        <row r="231">
          <cell r="A231">
            <v>20125</v>
          </cell>
          <cell r="B231" t="str">
            <v>관보온재</v>
          </cell>
          <cell r="C231" t="str">
            <v>40A*20T</v>
          </cell>
          <cell r="D231" t="str">
            <v>M</v>
          </cell>
          <cell r="E231">
            <v>2137</v>
          </cell>
          <cell r="F231">
            <v>1130</v>
          </cell>
        </row>
        <row r="232">
          <cell r="A232">
            <v>20126</v>
          </cell>
          <cell r="B232" t="str">
            <v>관보온재</v>
          </cell>
          <cell r="C232" t="str">
            <v>32A*20T</v>
          </cell>
          <cell r="D232" t="str">
            <v>M</v>
          </cell>
          <cell r="E232">
            <v>2045</v>
          </cell>
          <cell r="F232">
            <v>1030</v>
          </cell>
        </row>
        <row r="233">
          <cell r="A233">
            <v>20127</v>
          </cell>
          <cell r="B233" t="str">
            <v>관보온재</v>
          </cell>
          <cell r="C233" t="str">
            <v>25A*20T</v>
          </cell>
          <cell r="D233" t="str">
            <v>M</v>
          </cell>
          <cell r="E233">
            <v>1893</v>
          </cell>
          <cell r="F233">
            <v>930</v>
          </cell>
        </row>
        <row r="234">
          <cell r="A234">
            <v>20128</v>
          </cell>
          <cell r="B234" t="str">
            <v>알람밸브</v>
          </cell>
          <cell r="C234" t="str">
            <v>150A</v>
          </cell>
          <cell r="D234" t="str">
            <v>SET</v>
          </cell>
          <cell r="E234">
            <v>400000</v>
          </cell>
          <cell r="F234">
            <v>230000</v>
          </cell>
        </row>
        <row r="235">
          <cell r="A235">
            <v>20129</v>
          </cell>
          <cell r="B235" t="str">
            <v>알람밸브</v>
          </cell>
          <cell r="C235" t="str">
            <v>125A</v>
          </cell>
          <cell r="D235" t="str">
            <v>SET</v>
          </cell>
        </row>
        <row r="236">
          <cell r="A236">
            <v>20130</v>
          </cell>
          <cell r="B236" t="str">
            <v>알람밸브</v>
          </cell>
          <cell r="C236" t="str">
            <v>100A</v>
          </cell>
          <cell r="D236" t="str">
            <v>SET</v>
          </cell>
          <cell r="E236">
            <v>320000</v>
          </cell>
          <cell r="F236">
            <v>200000</v>
          </cell>
        </row>
        <row r="237">
          <cell r="A237">
            <v>20131</v>
          </cell>
          <cell r="B237" t="str">
            <v>알람밸브</v>
          </cell>
          <cell r="C237" t="str">
            <v>80A</v>
          </cell>
          <cell r="D237" t="str">
            <v>SET</v>
          </cell>
          <cell r="E237">
            <v>280000</v>
          </cell>
          <cell r="F237">
            <v>0</v>
          </cell>
        </row>
        <row r="238">
          <cell r="A238">
            <v>20132</v>
          </cell>
          <cell r="B238" t="str">
            <v>알람밸브</v>
          </cell>
          <cell r="C238" t="str">
            <v>65A</v>
          </cell>
          <cell r="D238" t="str">
            <v>SET</v>
          </cell>
          <cell r="E238">
            <v>200000</v>
          </cell>
          <cell r="F238">
            <v>0</v>
          </cell>
        </row>
        <row r="239">
          <cell r="A239">
            <v>20133</v>
          </cell>
          <cell r="B239" t="str">
            <v>프리액션밸브</v>
          </cell>
          <cell r="C239" t="str">
            <v>150A</v>
          </cell>
          <cell r="D239" t="str">
            <v>SET</v>
          </cell>
          <cell r="E239">
            <v>970000</v>
          </cell>
          <cell r="F239">
            <v>420000</v>
          </cell>
        </row>
        <row r="240">
          <cell r="A240">
            <v>20134</v>
          </cell>
          <cell r="B240" t="str">
            <v>프리액션밸브</v>
          </cell>
          <cell r="C240" t="str">
            <v>125A</v>
          </cell>
          <cell r="D240" t="str">
            <v>SET</v>
          </cell>
          <cell r="F240">
            <v>0</v>
          </cell>
        </row>
        <row r="241">
          <cell r="A241">
            <v>20135</v>
          </cell>
          <cell r="B241" t="str">
            <v>프리액션밸브</v>
          </cell>
          <cell r="C241" t="str">
            <v>100A</v>
          </cell>
          <cell r="D241" t="str">
            <v>SET</v>
          </cell>
          <cell r="E241">
            <v>869000</v>
          </cell>
          <cell r="F241">
            <v>380000</v>
          </cell>
        </row>
        <row r="242">
          <cell r="A242">
            <v>20136</v>
          </cell>
          <cell r="B242" t="str">
            <v>프리액션밸브</v>
          </cell>
          <cell r="C242" t="str">
            <v>80A</v>
          </cell>
          <cell r="D242" t="str">
            <v>SET</v>
          </cell>
          <cell r="E242">
            <v>790000</v>
          </cell>
          <cell r="F242">
            <v>360000</v>
          </cell>
        </row>
        <row r="243">
          <cell r="A243">
            <v>20137</v>
          </cell>
          <cell r="B243" t="str">
            <v>프리액션밸브</v>
          </cell>
          <cell r="C243" t="str">
            <v>65A</v>
          </cell>
          <cell r="D243" t="str">
            <v>SET</v>
          </cell>
        </row>
        <row r="244">
          <cell r="A244">
            <v>20138</v>
          </cell>
          <cell r="B244" t="str">
            <v>TEST V/V함</v>
          </cell>
          <cell r="C244" t="str">
            <v>500*300*180</v>
          </cell>
          <cell r="D244" t="str">
            <v>SET</v>
          </cell>
          <cell r="E244">
            <v>55000</v>
          </cell>
          <cell r="F244">
            <v>43000</v>
          </cell>
        </row>
        <row r="245">
          <cell r="A245">
            <v>20139</v>
          </cell>
          <cell r="B245" t="str">
            <v>순간유량계(일반)</v>
          </cell>
          <cell r="C245" t="str">
            <v>150A</v>
          </cell>
          <cell r="D245" t="str">
            <v>EA</v>
          </cell>
          <cell r="F245">
            <v>0</v>
          </cell>
        </row>
        <row r="246">
          <cell r="A246">
            <v>20140</v>
          </cell>
          <cell r="B246" t="str">
            <v>순간유량계(일반)</v>
          </cell>
          <cell r="C246" t="str">
            <v>125A</v>
          </cell>
          <cell r="D246" t="str">
            <v>EA</v>
          </cell>
        </row>
        <row r="247">
          <cell r="A247">
            <v>20141</v>
          </cell>
          <cell r="B247" t="str">
            <v>순간유량계(일반)</v>
          </cell>
          <cell r="C247" t="str">
            <v>100A</v>
          </cell>
          <cell r="D247" t="str">
            <v>EA</v>
          </cell>
        </row>
        <row r="248">
          <cell r="A248">
            <v>20142</v>
          </cell>
          <cell r="B248" t="str">
            <v>순간유량계(일반)</v>
          </cell>
          <cell r="C248" t="str">
            <v>80A</v>
          </cell>
          <cell r="D248" t="str">
            <v>EA</v>
          </cell>
          <cell r="E248">
            <v>21000</v>
          </cell>
          <cell r="F248">
            <v>14000</v>
          </cell>
        </row>
        <row r="249">
          <cell r="A249">
            <v>20143</v>
          </cell>
          <cell r="B249" t="str">
            <v>순간유량계(일반)</v>
          </cell>
          <cell r="C249" t="str">
            <v>65A</v>
          </cell>
          <cell r="D249" t="str">
            <v>EA</v>
          </cell>
          <cell r="E249">
            <v>19500</v>
          </cell>
          <cell r="F249">
            <v>13000</v>
          </cell>
        </row>
        <row r="250">
          <cell r="A250">
            <v>20144</v>
          </cell>
          <cell r="B250" t="str">
            <v>순간유량계(일반)</v>
          </cell>
          <cell r="C250" t="str">
            <v>50A</v>
          </cell>
          <cell r="D250" t="str">
            <v>EA</v>
          </cell>
          <cell r="E250">
            <v>18000</v>
          </cell>
          <cell r="F250">
            <v>12000</v>
          </cell>
        </row>
        <row r="251">
          <cell r="A251">
            <v>20145</v>
          </cell>
          <cell r="B251" t="str">
            <v>순간유량계(일반)</v>
          </cell>
          <cell r="C251" t="str">
            <v>40A</v>
          </cell>
          <cell r="D251" t="str">
            <v>EA</v>
          </cell>
          <cell r="E251">
            <v>16500</v>
          </cell>
          <cell r="F251">
            <v>11000</v>
          </cell>
        </row>
        <row r="252">
          <cell r="A252">
            <v>20146</v>
          </cell>
          <cell r="B252" t="str">
            <v>SP헤드</v>
          </cell>
          <cell r="C252" t="str">
            <v>72℃ 15A상향</v>
          </cell>
          <cell r="D252" t="str">
            <v>EA</v>
          </cell>
          <cell r="E252">
            <v>10000</v>
          </cell>
          <cell r="F252">
            <v>2500</v>
          </cell>
        </row>
        <row r="253">
          <cell r="A253">
            <v>20147</v>
          </cell>
          <cell r="B253" t="str">
            <v>SP헤드</v>
          </cell>
          <cell r="C253" t="str">
            <v>72℃ 15A측벽</v>
          </cell>
          <cell r="D253" t="str">
            <v>EA</v>
          </cell>
          <cell r="E253">
            <v>10000</v>
          </cell>
          <cell r="F253">
            <v>3500</v>
          </cell>
        </row>
        <row r="254">
          <cell r="A254">
            <v>20148</v>
          </cell>
          <cell r="B254" t="str">
            <v>SP헤드</v>
          </cell>
          <cell r="C254" t="str">
            <v>105℃ 15A상향</v>
          </cell>
          <cell r="D254" t="str">
            <v>EA</v>
          </cell>
          <cell r="E254">
            <v>12000</v>
          </cell>
          <cell r="F254">
            <v>4500</v>
          </cell>
        </row>
        <row r="255">
          <cell r="A255">
            <v>20149</v>
          </cell>
          <cell r="B255" t="str">
            <v>SP헤드</v>
          </cell>
          <cell r="C255" t="str">
            <v>72℃ 15A하향</v>
          </cell>
          <cell r="D255" t="str">
            <v>EA</v>
          </cell>
          <cell r="E255">
            <v>10000</v>
          </cell>
          <cell r="F255">
            <v>2500</v>
          </cell>
        </row>
        <row r="256">
          <cell r="A256">
            <v>20150</v>
          </cell>
          <cell r="B256" t="str">
            <v>SP헤드</v>
          </cell>
          <cell r="C256" t="str">
            <v>105℃ 15A하향</v>
          </cell>
          <cell r="D256" t="str">
            <v>EA</v>
          </cell>
          <cell r="E256">
            <v>12000</v>
          </cell>
          <cell r="F256">
            <v>4500</v>
          </cell>
        </row>
        <row r="257">
          <cell r="A257">
            <v>20151</v>
          </cell>
          <cell r="B257" t="str">
            <v>백니쁠</v>
          </cell>
          <cell r="C257" t="str">
            <v>100A</v>
          </cell>
          <cell r="D257" t="str">
            <v>EA</v>
          </cell>
          <cell r="E257">
            <v>4500</v>
          </cell>
          <cell r="F257">
            <v>4270</v>
          </cell>
        </row>
        <row r="258">
          <cell r="A258">
            <v>20152</v>
          </cell>
          <cell r="B258" t="str">
            <v>백니쁠</v>
          </cell>
          <cell r="C258" t="str">
            <v>80A</v>
          </cell>
          <cell r="D258" t="str">
            <v>EA</v>
          </cell>
        </row>
        <row r="259">
          <cell r="A259">
            <v>20153</v>
          </cell>
          <cell r="B259" t="str">
            <v>백니쁠</v>
          </cell>
          <cell r="C259" t="str">
            <v>65A</v>
          </cell>
          <cell r="D259" t="str">
            <v>EA</v>
          </cell>
          <cell r="F259">
            <v>2144</v>
          </cell>
        </row>
        <row r="260">
          <cell r="A260">
            <v>20154</v>
          </cell>
          <cell r="B260" t="str">
            <v>백니쁠</v>
          </cell>
          <cell r="C260" t="str">
            <v>50A</v>
          </cell>
          <cell r="D260" t="str">
            <v>EA</v>
          </cell>
          <cell r="E260">
            <v>1560</v>
          </cell>
          <cell r="F260">
            <v>1060</v>
          </cell>
        </row>
        <row r="261">
          <cell r="A261">
            <v>20155</v>
          </cell>
          <cell r="B261" t="str">
            <v>백니쁠</v>
          </cell>
          <cell r="C261" t="str">
            <v>40A</v>
          </cell>
          <cell r="D261" t="str">
            <v>EA</v>
          </cell>
          <cell r="E261">
            <v>1390</v>
          </cell>
          <cell r="F261">
            <v>830</v>
          </cell>
        </row>
        <row r="262">
          <cell r="A262">
            <v>20156</v>
          </cell>
          <cell r="B262" t="str">
            <v>백니쁠</v>
          </cell>
          <cell r="C262" t="str">
            <v>32A</v>
          </cell>
          <cell r="D262" t="str">
            <v>EA</v>
          </cell>
          <cell r="E262">
            <v>987</v>
          </cell>
          <cell r="F262">
            <v>640</v>
          </cell>
        </row>
        <row r="263">
          <cell r="A263">
            <v>20157</v>
          </cell>
          <cell r="B263" t="str">
            <v>백니쁠</v>
          </cell>
          <cell r="C263" t="str">
            <v>25A</v>
          </cell>
          <cell r="D263" t="str">
            <v>EA</v>
          </cell>
          <cell r="E263">
            <v>620</v>
          </cell>
          <cell r="F263">
            <v>480</v>
          </cell>
        </row>
        <row r="264">
          <cell r="A264">
            <v>20158</v>
          </cell>
          <cell r="B264" t="str">
            <v>완강기(걸이)</v>
          </cell>
          <cell r="C264" t="str">
            <v>3층용</v>
          </cell>
          <cell r="D264" t="str">
            <v>EA</v>
          </cell>
          <cell r="E264">
            <v>175000</v>
          </cell>
          <cell r="F264">
            <v>85000</v>
          </cell>
        </row>
        <row r="265">
          <cell r="A265">
            <v>20159</v>
          </cell>
          <cell r="B265" t="str">
            <v>완강기(걸이)</v>
          </cell>
          <cell r="C265" t="str">
            <v>4층용</v>
          </cell>
          <cell r="D265" t="str">
            <v>EA</v>
          </cell>
          <cell r="E265">
            <v>195000</v>
          </cell>
          <cell r="F265">
            <v>90000</v>
          </cell>
        </row>
        <row r="266">
          <cell r="A266">
            <v>20160</v>
          </cell>
          <cell r="B266" t="str">
            <v>완강기(걸이)</v>
          </cell>
          <cell r="C266" t="str">
            <v>5층용</v>
          </cell>
          <cell r="D266" t="str">
            <v>EA</v>
          </cell>
          <cell r="E266">
            <v>215000</v>
          </cell>
          <cell r="F266">
            <v>97500</v>
          </cell>
        </row>
        <row r="267">
          <cell r="A267">
            <v>20161</v>
          </cell>
          <cell r="B267" t="str">
            <v>완강기(걸이)</v>
          </cell>
          <cell r="C267" t="str">
            <v>6층용</v>
          </cell>
          <cell r="D267" t="str">
            <v>EA</v>
          </cell>
          <cell r="E267">
            <v>225000</v>
          </cell>
          <cell r="F267">
            <v>105000</v>
          </cell>
        </row>
        <row r="268">
          <cell r="A268">
            <v>20162</v>
          </cell>
          <cell r="B268" t="str">
            <v>알루미늄밴드</v>
          </cell>
          <cell r="C268" t="str">
            <v>25MM</v>
          </cell>
          <cell r="D268" t="str">
            <v>M</v>
          </cell>
          <cell r="E268">
            <v>3000</v>
          </cell>
          <cell r="F268">
            <v>2600</v>
          </cell>
        </row>
        <row r="269">
          <cell r="A269">
            <v>20163</v>
          </cell>
          <cell r="B269" t="str">
            <v>옥내소화전주펌프</v>
          </cell>
          <cell r="C269" t="str">
            <v>7.5HP/4S/200LPM/52M/50A</v>
          </cell>
          <cell r="D269" t="str">
            <v>대</v>
          </cell>
          <cell r="E269">
            <v>1025700</v>
          </cell>
          <cell r="F269">
            <v>789000</v>
          </cell>
        </row>
        <row r="270">
          <cell r="A270">
            <v>20164</v>
          </cell>
          <cell r="B270" t="str">
            <v>옥내소화전보조펌프</v>
          </cell>
          <cell r="C270" t="str">
            <v>3HP/60LPM/52M/40A</v>
          </cell>
          <cell r="D270" t="str">
            <v>대</v>
          </cell>
          <cell r="E270">
            <v>430300</v>
          </cell>
          <cell r="F270">
            <v>331000</v>
          </cell>
        </row>
        <row r="271">
          <cell r="A271">
            <v>20165</v>
          </cell>
          <cell r="B271" t="str">
            <v>SP주펌프</v>
          </cell>
          <cell r="D271" t="str">
            <v>대</v>
          </cell>
        </row>
        <row r="272">
          <cell r="A272">
            <v>20166</v>
          </cell>
          <cell r="B272" t="str">
            <v>SP보조펌프</v>
          </cell>
          <cell r="D272" t="str">
            <v>대</v>
          </cell>
        </row>
        <row r="273">
          <cell r="A273">
            <v>20167</v>
          </cell>
          <cell r="B273" t="str">
            <v>펌프방진(OSM+BMB)</v>
          </cell>
          <cell r="D273" t="str">
            <v>SET</v>
          </cell>
          <cell r="E273">
            <v>136500</v>
          </cell>
          <cell r="F273">
            <v>105000</v>
          </cell>
        </row>
        <row r="274">
          <cell r="A274">
            <v>20168</v>
          </cell>
          <cell r="B274" t="str">
            <v>소화기받침대</v>
          </cell>
          <cell r="C274" t="str">
            <v>3.3KG</v>
          </cell>
          <cell r="D274" t="str">
            <v>EA</v>
          </cell>
          <cell r="E274">
            <v>5000</v>
          </cell>
          <cell r="F274">
            <v>3000</v>
          </cell>
        </row>
        <row r="275">
          <cell r="A275">
            <v>20169</v>
          </cell>
          <cell r="B275" t="str">
            <v>PIPE HANGER</v>
          </cell>
          <cell r="C275" t="str">
            <v>80A</v>
          </cell>
          <cell r="D275" t="str">
            <v>EA</v>
          </cell>
          <cell r="E275">
            <v>1300</v>
          </cell>
          <cell r="F275">
            <v>1000</v>
          </cell>
        </row>
        <row r="276">
          <cell r="A276">
            <v>20170</v>
          </cell>
          <cell r="B276" t="str">
            <v>PIPE HANGER</v>
          </cell>
          <cell r="C276" t="str">
            <v>65A</v>
          </cell>
          <cell r="D276" t="str">
            <v>EA</v>
          </cell>
          <cell r="E276">
            <v>1040</v>
          </cell>
          <cell r="F276">
            <v>800</v>
          </cell>
        </row>
        <row r="277">
          <cell r="A277">
            <v>20171</v>
          </cell>
          <cell r="B277" t="str">
            <v>PIPE HANGER</v>
          </cell>
          <cell r="C277" t="str">
            <v>50A</v>
          </cell>
          <cell r="D277" t="str">
            <v>EA</v>
          </cell>
          <cell r="E277">
            <v>910</v>
          </cell>
          <cell r="F277">
            <v>700</v>
          </cell>
        </row>
        <row r="278">
          <cell r="A278">
            <v>20172</v>
          </cell>
          <cell r="B278" t="str">
            <v>PIPE HANGER</v>
          </cell>
          <cell r="C278" t="str">
            <v>40A</v>
          </cell>
          <cell r="D278" t="str">
            <v>EA</v>
          </cell>
          <cell r="E278">
            <v>780</v>
          </cell>
          <cell r="F278">
            <v>600</v>
          </cell>
        </row>
        <row r="279">
          <cell r="A279">
            <v>20173</v>
          </cell>
          <cell r="B279" t="str">
            <v>PIPE HANGER</v>
          </cell>
          <cell r="C279" t="str">
            <v>32A</v>
          </cell>
          <cell r="D279" t="str">
            <v>EA</v>
          </cell>
          <cell r="E279">
            <v>650</v>
          </cell>
          <cell r="F279">
            <v>500</v>
          </cell>
        </row>
        <row r="280">
          <cell r="A280">
            <v>20174</v>
          </cell>
          <cell r="B280" t="str">
            <v>PIPE HANGER</v>
          </cell>
          <cell r="C280" t="str">
            <v>25A</v>
          </cell>
          <cell r="D280" t="str">
            <v>EA</v>
          </cell>
          <cell r="E280">
            <v>520</v>
          </cell>
          <cell r="F280">
            <v>400</v>
          </cell>
        </row>
        <row r="281">
          <cell r="A281">
            <v>20175</v>
          </cell>
          <cell r="B281" t="str">
            <v>U볼트/너트</v>
          </cell>
          <cell r="C281" t="str">
            <v>200A</v>
          </cell>
          <cell r="D281" t="str">
            <v>EA</v>
          </cell>
        </row>
        <row r="282">
          <cell r="A282">
            <v>20176</v>
          </cell>
          <cell r="B282" t="str">
            <v>U볼트/너트</v>
          </cell>
          <cell r="C282" t="str">
            <v>150A</v>
          </cell>
          <cell r="D282" t="str">
            <v>EA</v>
          </cell>
        </row>
        <row r="283">
          <cell r="A283">
            <v>20177</v>
          </cell>
          <cell r="B283" t="str">
            <v>U볼트/너트</v>
          </cell>
          <cell r="C283" t="str">
            <v>125A</v>
          </cell>
          <cell r="D283" t="str">
            <v>EA</v>
          </cell>
        </row>
        <row r="284">
          <cell r="A284">
            <v>20178</v>
          </cell>
          <cell r="B284" t="str">
            <v>U볼트/너트</v>
          </cell>
          <cell r="C284" t="str">
            <v>100A</v>
          </cell>
          <cell r="D284" t="str">
            <v>EA</v>
          </cell>
          <cell r="E284">
            <v>367</v>
          </cell>
        </row>
        <row r="285">
          <cell r="A285">
            <v>20179</v>
          </cell>
          <cell r="B285" t="str">
            <v>U볼트/너트</v>
          </cell>
          <cell r="C285" t="str">
            <v>80A</v>
          </cell>
          <cell r="D285" t="str">
            <v>EA</v>
          </cell>
          <cell r="E285">
            <v>258</v>
          </cell>
        </row>
        <row r="286">
          <cell r="A286">
            <v>20180</v>
          </cell>
          <cell r="B286" t="str">
            <v>U볼트/너트</v>
          </cell>
          <cell r="C286" t="str">
            <v>65A</v>
          </cell>
          <cell r="D286" t="str">
            <v>EA</v>
          </cell>
          <cell r="E286">
            <v>165</v>
          </cell>
        </row>
        <row r="287">
          <cell r="A287">
            <v>20181</v>
          </cell>
          <cell r="B287" t="str">
            <v>U볼트/너트</v>
          </cell>
          <cell r="C287" t="str">
            <v>50A</v>
          </cell>
          <cell r="D287" t="str">
            <v>EA</v>
          </cell>
          <cell r="E287">
            <v>139</v>
          </cell>
        </row>
        <row r="288">
          <cell r="A288">
            <v>20182</v>
          </cell>
          <cell r="B288" t="str">
            <v>볼트/너트</v>
          </cell>
          <cell r="C288" t="str">
            <v>M16*65L</v>
          </cell>
          <cell r="D288" t="str">
            <v>EA</v>
          </cell>
          <cell r="E288">
            <v>450</v>
          </cell>
          <cell r="F288">
            <v>190</v>
          </cell>
        </row>
        <row r="289">
          <cell r="A289">
            <v>20183</v>
          </cell>
          <cell r="B289" t="str">
            <v>압력탱크</v>
          </cell>
          <cell r="C289" t="str">
            <v>100L</v>
          </cell>
          <cell r="D289" t="str">
            <v>EA</v>
          </cell>
          <cell r="E289">
            <v>350000</v>
          </cell>
          <cell r="F289">
            <v>190000</v>
          </cell>
        </row>
        <row r="290">
          <cell r="A290">
            <v>20184</v>
          </cell>
          <cell r="B290" t="str">
            <v>CO2소화기</v>
          </cell>
          <cell r="C290" t="str">
            <v>50L/B</v>
          </cell>
          <cell r="D290" t="str">
            <v>EA</v>
          </cell>
          <cell r="E290">
            <v>480000</v>
          </cell>
          <cell r="F290">
            <v>300000</v>
          </cell>
        </row>
        <row r="291">
          <cell r="A291">
            <v>20185</v>
          </cell>
          <cell r="B291" t="str">
            <v>CO2소화기</v>
          </cell>
          <cell r="C291" t="str">
            <v>15L/B</v>
          </cell>
          <cell r="D291" t="str">
            <v>EA</v>
          </cell>
          <cell r="E291">
            <v>210000</v>
          </cell>
          <cell r="F291">
            <v>85000</v>
          </cell>
        </row>
        <row r="292">
          <cell r="A292">
            <v>20186</v>
          </cell>
          <cell r="B292" t="str">
            <v>CO2소화기</v>
          </cell>
          <cell r="C292" t="str">
            <v>10L/B</v>
          </cell>
          <cell r="D292" t="str">
            <v>EA</v>
          </cell>
          <cell r="E292">
            <v>165000</v>
          </cell>
          <cell r="F292">
            <v>75000</v>
          </cell>
        </row>
        <row r="293">
          <cell r="A293">
            <v>20187</v>
          </cell>
          <cell r="B293" t="str">
            <v>CO2소화기</v>
          </cell>
          <cell r="C293" t="str">
            <v>5L/B</v>
          </cell>
          <cell r="D293" t="str">
            <v>EA</v>
          </cell>
        </row>
        <row r="294">
          <cell r="A294">
            <v>20188</v>
          </cell>
          <cell r="B294" t="str">
            <v>하론소화기</v>
          </cell>
          <cell r="C294" t="str">
            <v>68KG</v>
          </cell>
          <cell r="D294" t="str">
            <v>EA</v>
          </cell>
        </row>
        <row r="295">
          <cell r="A295">
            <v>20189</v>
          </cell>
          <cell r="B295" t="str">
            <v>하론소화기</v>
          </cell>
          <cell r="C295" t="str">
            <v>46KG</v>
          </cell>
          <cell r="D295" t="str">
            <v>EA</v>
          </cell>
        </row>
        <row r="296">
          <cell r="A296">
            <v>20190</v>
          </cell>
          <cell r="B296" t="str">
            <v>하론소화기</v>
          </cell>
          <cell r="C296" t="str">
            <v>23KG</v>
          </cell>
          <cell r="D296" t="str">
            <v>EA</v>
          </cell>
        </row>
        <row r="297">
          <cell r="A297">
            <v>20191</v>
          </cell>
          <cell r="B297" t="str">
            <v>하론소화기</v>
          </cell>
          <cell r="C297" t="str">
            <v>6.8KG</v>
          </cell>
          <cell r="D297" t="str">
            <v>EA</v>
          </cell>
        </row>
        <row r="298">
          <cell r="A298">
            <v>20192</v>
          </cell>
          <cell r="B298" t="str">
            <v>하론소화기</v>
          </cell>
          <cell r="C298" t="str">
            <v>4.5KG</v>
          </cell>
          <cell r="D298" t="str">
            <v>EA</v>
          </cell>
        </row>
        <row r="299">
          <cell r="A299">
            <v>20193</v>
          </cell>
          <cell r="B299" t="str">
            <v>하론소화기</v>
          </cell>
          <cell r="C299" t="str">
            <v>3.0KG</v>
          </cell>
          <cell r="D299" t="str">
            <v>EA</v>
          </cell>
          <cell r="E299">
            <v>150000</v>
          </cell>
          <cell r="F299">
            <v>70000</v>
          </cell>
        </row>
        <row r="300">
          <cell r="A300">
            <v>20194</v>
          </cell>
          <cell r="B300" t="str">
            <v>하론소화기</v>
          </cell>
          <cell r="C300" t="str">
            <v>2.0KG</v>
          </cell>
          <cell r="D300" t="str">
            <v>EA</v>
          </cell>
        </row>
        <row r="301">
          <cell r="A301">
            <v>20195</v>
          </cell>
          <cell r="B301" t="str">
            <v>하론소화기</v>
          </cell>
          <cell r="C301" t="str">
            <v>1.0KG</v>
          </cell>
          <cell r="D301" t="str">
            <v>EA</v>
          </cell>
        </row>
        <row r="302">
          <cell r="A302">
            <v>20196</v>
          </cell>
          <cell r="B302" t="str">
            <v>물올림탱크</v>
          </cell>
          <cell r="C302" t="str">
            <v>100L</v>
          </cell>
          <cell r="D302" t="str">
            <v>EA</v>
          </cell>
          <cell r="E302">
            <v>215000</v>
          </cell>
          <cell r="F302">
            <v>85000</v>
          </cell>
        </row>
        <row r="303">
          <cell r="A303">
            <v>20197</v>
          </cell>
          <cell r="B303" t="str">
            <v>살수헤드</v>
          </cell>
          <cell r="C303" t="str">
            <v>15A</v>
          </cell>
          <cell r="D303" t="str">
            <v>EA</v>
          </cell>
          <cell r="E303">
            <v>7000</v>
          </cell>
          <cell r="F303">
            <v>4000</v>
          </cell>
        </row>
        <row r="304">
          <cell r="A304">
            <v>20198</v>
          </cell>
          <cell r="B304" t="str">
            <v>살수헤드</v>
          </cell>
          <cell r="C304" t="str">
            <v>20A</v>
          </cell>
          <cell r="D304" t="str">
            <v>EA</v>
          </cell>
          <cell r="E304">
            <v>9000</v>
          </cell>
          <cell r="F304">
            <v>4500</v>
          </cell>
        </row>
        <row r="305">
          <cell r="A305">
            <v>20199</v>
          </cell>
          <cell r="B305" t="str">
            <v>앵글</v>
          </cell>
          <cell r="C305" t="str">
            <v>40MM*5T</v>
          </cell>
          <cell r="D305" t="str">
            <v>M</v>
          </cell>
          <cell r="E305">
            <v>1419.6</v>
          </cell>
          <cell r="F305">
            <v>1092</v>
          </cell>
        </row>
        <row r="306">
          <cell r="A306">
            <v>20200</v>
          </cell>
          <cell r="B306" t="str">
            <v>셋트앙카</v>
          </cell>
          <cell r="C306" t="str">
            <v>3/8"</v>
          </cell>
          <cell r="D306" t="str">
            <v>EA</v>
          </cell>
          <cell r="E306">
            <v>117</v>
          </cell>
          <cell r="F306">
            <v>90</v>
          </cell>
        </row>
        <row r="307">
          <cell r="A307">
            <v>20201</v>
          </cell>
          <cell r="B307" t="str">
            <v>전산볼트</v>
          </cell>
          <cell r="C307" t="str">
            <v>1M</v>
          </cell>
          <cell r="D307" t="str">
            <v>EA</v>
          </cell>
          <cell r="E307">
            <v>1300</v>
          </cell>
          <cell r="F307">
            <v>1000</v>
          </cell>
        </row>
        <row r="308">
          <cell r="A308">
            <v>20202</v>
          </cell>
          <cell r="B308" t="str">
            <v>보온테이프</v>
          </cell>
          <cell r="C308" t="str">
            <v>적색</v>
          </cell>
          <cell r="D308" t="str">
            <v>EA</v>
          </cell>
          <cell r="E308">
            <v>700</v>
          </cell>
        </row>
        <row r="309">
          <cell r="A309">
            <v>20203</v>
          </cell>
          <cell r="B309" t="str">
            <v>방열복, 공기호흡기</v>
          </cell>
          <cell r="C309" t="str">
            <v>SAS500/#UPS-84</v>
          </cell>
          <cell r="D309" t="str">
            <v>SET</v>
          </cell>
          <cell r="E309">
            <v>2707000</v>
          </cell>
          <cell r="F309">
            <v>2151000</v>
          </cell>
        </row>
        <row r="310">
          <cell r="A310">
            <v>20204</v>
          </cell>
          <cell r="B310" t="str">
            <v>후드밸브</v>
          </cell>
          <cell r="C310" t="str">
            <v>150A</v>
          </cell>
          <cell r="D310" t="str">
            <v>EA</v>
          </cell>
          <cell r="E310">
            <v>73943.999999999985</v>
          </cell>
          <cell r="F310">
            <v>56879.999999999993</v>
          </cell>
          <cell r="G310">
            <v>62568</v>
          </cell>
        </row>
        <row r="311">
          <cell r="A311">
            <v>20205</v>
          </cell>
          <cell r="B311" t="str">
            <v>후드밸브</v>
          </cell>
          <cell r="C311" t="str">
            <v>125A</v>
          </cell>
          <cell r="D311" t="str">
            <v>EA</v>
          </cell>
          <cell r="E311">
            <v>63647.999999999993</v>
          </cell>
          <cell r="F311">
            <v>48959.999999999993</v>
          </cell>
          <cell r="G311">
            <v>53856</v>
          </cell>
        </row>
        <row r="312">
          <cell r="A312">
            <v>20206</v>
          </cell>
          <cell r="B312" t="str">
            <v>후드밸브</v>
          </cell>
          <cell r="C312" t="str">
            <v>100A</v>
          </cell>
          <cell r="D312" t="str">
            <v>EA</v>
          </cell>
          <cell r="E312">
            <v>38375.999999999993</v>
          </cell>
          <cell r="F312">
            <v>29519.999999999996</v>
          </cell>
          <cell r="G312">
            <v>32472</v>
          </cell>
        </row>
        <row r="313">
          <cell r="A313">
            <v>20207</v>
          </cell>
          <cell r="B313" t="str">
            <v>후드밸브</v>
          </cell>
          <cell r="C313" t="str">
            <v>80A</v>
          </cell>
          <cell r="D313" t="str">
            <v>EA</v>
          </cell>
          <cell r="E313">
            <v>35567.999999999993</v>
          </cell>
          <cell r="F313">
            <v>27359.999999999996</v>
          </cell>
          <cell r="G313">
            <v>30096</v>
          </cell>
        </row>
        <row r="314">
          <cell r="A314">
            <v>20208</v>
          </cell>
          <cell r="B314" t="str">
            <v>후드밸브</v>
          </cell>
          <cell r="C314" t="str">
            <v>65A</v>
          </cell>
          <cell r="D314" t="str">
            <v>EA</v>
          </cell>
          <cell r="E314">
            <v>30887.999999999996</v>
          </cell>
          <cell r="F314">
            <v>23759.999999999996</v>
          </cell>
          <cell r="G314">
            <v>26136</v>
          </cell>
        </row>
        <row r="315">
          <cell r="A315">
            <v>20209</v>
          </cell>
          <cell r="B315" t="str">
            <v>후드밸브</v>
          </cell>
          <cell r="C315" t="str">
            <v>50A</v>
          </cell>
          <cell r="D315" t="str">
            <v>EA</v>
          </cell>
          <cell r="E315">
            <v>27133.363636363632</v>
          </cell>
          <cell r="F315">
            <v>20871.81818181818</v>
          </cell>
          <cell r="G315">
            <v>22959</v>
          </cell>
        </row>
        <row r="316">
          <cell r="A316">
            <v>20210</v>
          </cell>
          <cell r="B316" t="str">
            <v>02.노무비</v>
          </cell>
        </row>
        <row r="317">
          <cell r="A317">
            <v>20211</v>
          </cell>
          <cell r="B317" t="str">
            <v>노무비</v>
          </cell>
          <cell r="C317" t="str">
            <v>배관공</v>
          </cell>
          <cell r="D317" t="str">
            <v>인</v>
          </cell>
          <cell r="E317">
            <v>51272</v>
          </cell>
        </row>
        <row r="318">
          <cell r="A318">
            <v>20212</v>
          </cell>
          <cell r="B318" t="str">
            <v>노무비</v>
          </cell>
          <cell r="C318" t="str">
            <v>용접공</v>
          </cell>
          <cell r="D318" t="str">
            <v>인</v>
          </cell>
          <cell r="E318">
            <v>58758</v>
          </cell>
        </row>
        <row r="319">
          <cell r="A319">
            <v>20213</v>
          </cell>
          <cell r="B319" t="str">
            <v>노무비</v>
          </cell>
          <cell r="C319" t="str">
            <v>기계설치공</v>
          </cell>
          <cell r="D319" t="str">
            <v>인</v>
          </cell>
          <cell r="E319">
            <v>54111</v>
          </cell>
        </row>
        <row r="320">
          <cell r="A320">
            <v>20214</v>
          </cell>
          <cell r="B320" t="str">
            <v>노무비</v>
          </cell>
          <cell r="C320" t="str">
            <v>보온공</v>
          </cell>
          <cell r="D320" t="str">
            <v>인</v>
          </cell>
          <cell r="E320">
            <v>52961</v>
          </cell>
        </row>
        <row r="321">
          <cell r="A321">
            <v>20215</v>
          </cell>
          <cell r="B321" t="str">
            <v>노무비</v>
          </cell>
          <cell r="C321" t="str">
            <v>보통인부</v>
          </cell>
          <cell r="D321" t="str">
            <v>인</v>
          </cell>
          <cell r="E321">
            <v>37483</v>
          </cell>
        </row>
        <row r="322">
          <cell r="A322">
            <v>20216</v>
          </cell>
          <cell r="B322" t="str">
            <v>공구손료</v>
          </cell>
          <cell r="C322" t="str">
            <v>노무비의3%</v>
          </cell>
          <cell r="D322" t="str">
            <v>식</v>
          </cell>
        </row>
        <row r="323">
          <cell r="A323">
            <v>20217</v>
          </cell>
          <cell r="B323" t="str">
            <v>객석유도등</v>
          </cell>
          <cell r="C323" t="str">
            <v>DC24V</v>
          </cell>
          <cell r="D323" t="str">
            <v>EA</v>
          </cell>
          <cell r="E323">
            <v>35000</v>
          </cell>
          <cell r="F323">
            <v>25000</v>
          </cell>
        </row>
        <row r="324">
          <cell r="A324">
            <v>20218</v>
          </cell>
        </row>
        <row r="325">
          <cell r="A325">
            <v>20219</v>
          </cell>
        </row>
        <row r="326">
          <cell r="A326">
            <v>20220</v>
          </cell>
        </row>
        <row r="327">
          <cell r="A327">
            <v>20221</v>
          </cell>
        </row>
        <row r="328">
          <cell r="A328">
            <v>20222</v>
          </cell>
        </row>
        <row r="329">
          <cell r="A329">
            <v>20223</v>
          </cell>
        </row>
        <row r="330">
          <cell r="A330">
            <v>20224</v>
          </cell>
        </row>
        <row r="331">
          <cell r="A331">
            <v>20225</v>
          </cell>
        </row>
        <row r="332">
          <cell r="A332">
            <v>20226</v>
          </cell>
        </row>
        <row r="333">
          <cell r="A333">
            <v>20227</v>
          </cell>
        </row>
        <row r="334">
          <cell r="A334">
            <v>20228</v>
          </cell>
        </row>
        <row r="335">
          <cell r="A335">
            <v>20229</v>
          </cell>
        </row>
        <row r="336">
          <cell r="A336">
            <v>20230</v>
          </cell>
        </row>
        <row r="337">
          <cell r="A337">
            <v>20231</v>
          </cell>
        </row>
        <row r="338">
          <cell r="A338">
            <v>20232</v>
          </cell>
        </row>
        <row r="339">
          <cell r="A339">
            <v>20233</v>
          </cell>
        </row>
        <row r="340">
          <cell r="A340">
            <v>20234</v>
          </cell>
        </row>
        <row r="341">
          <cell r="A341">
            <v>20235</v>
          </cell>
        </row>
        <row r="342">
          <cell r="A342">
            <v>20236</v>
          </cell>
        </row>
        <row r="343">
          <cell r="A343">
            <v>20237</v>
          </cell>
          <cell r="F343">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기초자료"/>
      <sheetName val="여과지동"/>
      <sheetName val="N賃率-職"/>
      <sheetName val="근거서"/>
      <sheetName val="자재단가"/>
      <sheetName val="내역서"/>
      <sheetName val="약품공급2"/>
      <sheetName val="노임단가"/>
      <sheetName val="#REF"/>
      <sheetName val="단가"/>
      <sheetName val="배관배선 단가조사"/>
      <sheetName val="일위대가"/>
      <sheetName val="일위대가집계"/>
      <sheetName val="실행철강하도"/>
      <sheetName val="집계표"/>
      <sheetName val="원가서"/>
      <sheetName val="골조시행"/>
      <sheetName val="내역"/>
      <sheetName val="지급자재"/>
    </sheetNames>
    <definedNames>
      <definedName name="메인_메뉴호출"/>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3.xml><?xml version="1.0" encoding="utf-8"?>
<externalLink xmlns="http://schemas.openxmlformats.org/spreadsheetml/2006/main">
  <externalBook xmlns:r="http://schemas.openxmlformats.org/officeDocument/2006/relationships" r:id="rId1">
    <sheetNames>
      <sheetName val="N賃率-職"/>
      <sheetName val="원가 (2)"/>
      <sheetName val="원가"/>
      <sheetName val="재집"/>
      <sheetName val="직재"/>
      <sheetName val="소요량"/>
      <sheetName val="간재"/>
      <sheetName val="용접재료"/>
      <sheetName val="간재비율"/>
      <sheetName val="작업설"/>
      <sheetName val="단가"/>
      <sheetName val="노집"/>
      <sheetName val="노무"/>
      <sheetName val="공수"/>
      <sheetName val="간노"/>
      <sheetName val="임금"/>
      <sheetName val="임율"/>
      <sheetName val="경비"/>
      <sheetName val="배부"/>
      <sheetName val="조정액"/>
      <sheetName val="일반"/>
      <sheetName val="일반관리비"/>
      <sheetName val="이윤"/>
      <sheetName val="이윤율"/>
      <sheetName val="손익"/>
      <sheetName val="제조"/>
      <sheetName val="기업"/>
      <sheetName val="운반비"/>
      <sheetName val="삭제소요량"/>
      <sheetName val="총괄"/>
      <sheetName val="입력"/>
      <sheetName val="C-노임단가"/>
      <sheetName val="실행철강하도"/>
      <sheetName val="제-노임"/>
      <sheetName val="제직재"/>
      <sheetName val="E총15"/>
      <sheetName val="대치판정"/>
      <sheetName val="신우"/>
      <sheetName val="연습"/>
      <sheetName val="개소별수량산출"/>
      <sheetName val="J형측구단위수량"/>
      <sheetName val="터파기및재료"/>
    </sheetNames>
    <sheetDataSet>
      <sheetData sheetId="0" refreshError="1">
        <row r="5">
          <cell r="I5">
            <v>1</v>
          </cell>
        </row>
        <row r="6">
          <cell r="I6">
            <v>2</v>
          </cell>
        </row>
        <row r="7">
          <cell r="I7">
            <v>3</v>
          </cell>
        </row>
        <row r="8">
          <cell r="I8">
            <v>4</v>
          </cell>
        </row>
        <row r="9">
          <cell r="I9">
            <v>5</v>
          </cell>
        </row>
        <row r="10">
          <cell r="I10">
            <v>6</v>
          </cell>
        </row>
        <row r="11">
          <cell r="I11">
            <v>7</v>
          </cell>
        </row>
        <row r="12">
          <cell r="I12">
            <v>8</v>
          </cell>
        </row>
        <row r="13">
          <cell r="I13">
            <v>9</v>
          </cell>
        </row>
        <row r="14">
          <cell r="I14">
            <v>10</v>
          </cell>
        </row>
        <row r="15">
          <cell r="I15">
            <v>11</v>
          </cell>
        </row>
        <row r="16">
          <cell r="I16">
            <v>12</v>
          </cell>
        </row>
        <row r="17">
          <cell r="I17">
            <v>13</v>
          </cell>
        </row>
        <row r="18">
          <cell r="I18">
            <v>14</v>
          </cell>
        </row>
        <row r="19">
          <cell r="I19">
            <v>15</v>
          </cell>
        </row>
        <row r="20">
          <cell r="I20">
            <v>16</v>
          </cell>
        </row>
        <row r="21">
          <cell r="I21">
            <v>17</v>
          </cell>
        </row>
        <row r="22">
          <cell r="I22">
            <v>18</v>
          </cell>
        </row>
        <row r="23">
          <cell r="I23">
            <v>19</v>
          </cell>
        </row>
        <row r="24">
          <cell r="I24">
            <v>20</v>
          </cell>
        </row>
        <row r="25">
          <cell r="I25">
            <v>21</v>
          </cell>
        </row>
        <row r="26">
          <cell r="I26">
            <v>22</v>
          </cell>
        </row>
        <row r="27">
          <cell r="I27">
            <v>23</v>
          </cell>
        </row>
        <row r="28">
          <cell r="I28">
            <v>24</v>
          </cell>
        </row>
        <row r="29">
          <cell r="I29">
            <v>25</v>
          </cell>
        </row>
        <row r="30">
          <cell r="I30">
            <v>26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34.xml><?xml version="1.0" encoding="utf-8"?>
<externalLink xmlns="http://schemas.openxmlformats.org/spreadsheetml/2006/main">
  <externalBook xmlns:r="http://schemas.openxmlformats.org/officeDocument/2006/relationships" r:id="rId1">
    <sheetNames>
      <sheetName val="OSO아산"/>
    </sheetNames>
    <definedNames>
      <definedName name="복사"/>
    </definedNames>
    <sheetDataSet>
      <sheetData sheetId="0" refreshError="1"/>
    </sheetDataSet>
  </externalBook>
</externalLink>
</file>

<file path=xl/externalLinks/externalLink35.xml><?xml version="1.0" encoding="utf-8"?>
<externalLink xmlns="http://schemas.openxmlformats.org/spreadsheetml/2006/main">
  <externalBook xmlns:r="http://schemas.openxmlformats.org/officeDocument/2006/relationships" r:id="rId1">
    <sheetNames>
      <sheetName val="C1총괄"/>
    </sheetNames>
    <definedNames>
      <definedName name="복사준비"/>
      <definedName name="우로복사"/>
      <definedName name="인쇄"/>
      <definedName name="지우기"/>
    </definedNames>
    <sheetDataSet>
      <sheetData sheetId="0" refreshError="1"/>
    </sheetDataSet>
  </externalBook>
</externalLink>
</file>

<file path=xl/externalLinks/externalLink36.xml><?xml version="1.0" encoding="utf-8"?>
<externalLink xmlns="http://schemas.openxmlformats.org/spreadsheetml/2006/main">
  <externalBook xmlns:r="http://schemas.openxmlformats.org/officeDocument/2006/relationships" r:id="rId1">
    <sheetNames>
      <sheetName val="약품공급2"/>
      <sheetName val="여과지동"/>
      <sheetName val="기초자료"/>
      <sheetName val="공사총원가계산서"/>
      <sheetName val="하수처리장-토목원가"/>
      <sheetName val="하수처리장-토목"/>
      <sheetName val="지장물취득비"/>
      <sheetName val="조경원가"/>
      <sheetName val="조경내역"/>
      <sheetName val="하수처리장-건축원가"/>
      <sheetName val="하수처리장-건축"/>
      <sheetName val="설비집계"/>
      <sheetName val="설비내역"/>
      <sheetName val="기계원가계산"/>
      <sheetName val="하수처리장-기계내역"/>
      <sheetName val="중계펌프장-기계내역"/>
      <sheetName val="전기원가"/>
      <sheetName val="전기집계"/>
      <sheetName val="하수처리장-전기집계"/>
      <sheetName val="하수처리장-전기내역"/>
      <sheetName val="중계펌프장-전기집계"/>
      <sheetName val="중계펌프장-전기내역"/>
      <sheetName val="하수처리장-사급자재대"/>
      <sheetName val="사급자재대-기계"/>
      <sheetName val="사급자재대-전기"/>
      <sheetName val="시운전비"/>
      <sheetName val="차집관로, 중계펌프장원가"/>
      <sheetName val="차집관로, 중계펌프장"/>
      <sheetName val="중계펌프장-건축"/>
      <sheetName val="중계펌프장-사급자재대"/>
      <sheetName val="sheet1"/>
      <sheetName val="현장관리비 산출내역"/>
      <sheetName val="일위대가"/>
      <sheetName val="약품설비"/>
      <sheetName val="총괄표"/>
      <sheetName val="대포2교접속"/>
      <sheetName val="천방교접속"/>
      <sheetName val="전체"/>
      <sheetName val="기기리스트"/>
      <sheetName val="3.하중산정4.지지력"/>
      <sheetName val="실행(1)"/>
      <sheetName val="준검 내역서"/>
      <sheetName val="실행철강하도"/>
      <sheetName val="봉양~조차장간고하개명(신설)"/>
      <sheetName val="일위목록"/>
      <sheetName val="밸브설치"/>
      <sheetName val="구조물철거타공정이월"/>
      <sheetName val="전체_1설계"/>
      <sheetName val="건축내역"/>
      <sheetName val="교각1"/>
      <sheetName val="#REF"/>
      <sheetName val="GODO"/>
      <sheetName val="2.대외공문"/>
      <sheetName val="접지수량"/>
      <sheetName val="DATA"/>
      <sheetName val="BLOCK(1)"/>
      <sheetName val="RE9604"/>
      <sheetName val="사급자재"/>
      <sheetName val="건축공사"/>
      <sheetName val="인부신상자료"/>
      <sheetName val="품셈TABLE"/>
      <sheetName val="자재단가"/>
      <sheetName val="금액내역서"/>
      <sheetName val="DATA-UPS"/>
      <sheetName val="예정(3)"/>
      <sheetName val="내역서"/>
      <sheetName val="당진1,2호기전선관설치및접지4차공사내역서-을지"/>
      <sheetName val="요율"/>
      <sheetName val="DATE"/>
      <sheetName val="SG"/>
      <sheetName val="1.취수장"/>
      <sheetName val="공사비총괄"/>
      <sheetName val="문학간접"/>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37.xml><?xml version="1.0" encoding="utf-8"?>
<externalLink xmlns="http://schemas.openxmlformats.org/spreadsheetml/2006/main">
  <externalBook xmlns:r="http://schemas.openxmlformats.org/officeDocument/2006/relationships" r:id="rId1">
    <sheetNames>
      <sheetName val="지원28"/>
      <sheetName val="영창26"/>
      <sheetName val="법정18"/>
      <sheetName val="식당20"/>
    </sheetNames>
    <sheetDataSet>
      <sheetData sheetId="0"/>
      <sheetData sheetId="1">
        <row r="3">
          <cell r="A3" t="str">
            <v>영 창 집 계 표</v>
          </cell>
          <cell r="E3" t="str">
            <v>재료비</v>
          </cell>
          <cell r="H3">
            <v>0</v>
          </cell>
          <cell r="I3">
            <v>0</v>
          </cell>
          <cell r="J3">
            <v>0</v>
          </cell>
          <cell r="K3">
            <v>0</v>
          </cell>
          <cell r="L3">
            <v>0</v>
          </cell>
        </row>
        <row r="4">
          <cell r="E4" t="str">
            <v>노무비</v>
          </cell>
          <cell r="H4">
            <v>0</v>
          </cell>
          <cell r="J4">
            <v>0</v>
          </cell>
          <cell r="K4">
            <v>0</v>
          </cell>
          <cell r="L4">
            <v>0</v>
          </cell>
        </row>
        <row r="5">
          <cell r="E5" t="str">
            <v>경  비</v>
          </cell>
          <cell r="H5">
            <v>0</v>
          </cell>
          <cell r="J5">
            <v>0</v>
          </cell>
          <cell r="K5">
            <v>0</v>
          </cell>
          <cell r="L5">
            <v>0</v>
          </cell>
        </row>
        <row r="6">
          <cell r="E6" t="str">
            <v>소  계</v>
          </cell>
          <cell r="H6">
            <v>0</v>
          </cell>
          <cell r="K6">
            <v>0</v>
          </cell>
          <cell r="L6">
            <v>0</v>
          </cell>
        </row>
        <row r="7">
          <cell r="A7" t="str">
            <v>1.가   설   공   사</v>
          </cell>
          <cell r="E7" t="str">
            <v>재료비</v>
          </cell>
          <cell r="H7">
            <v>818926</v>
          </cell>
          <cell r="I7">
            <v>0</v>
          </cell>
          <cell r="J7">
            <v>0</v>
          </cell>
          <cell r="K7">
            <v>818926</v>
          </cell>
          <cell r="L7">
            <v>0</v>
          </cell>
        </row>
        <row r="8">
          <cell r="E8" t="str">
            <v>노무비</v>
          </cell>
          <cell r="H8">
            <v>6690423</v>
          </cell>
          <cell r="J8">
            <v>0</v>
          </cell>
          <cell r="K8">
            <v>6690423</v>
          </cell>
          <cell r="L8">
            <v>0</v>
          </cell>
        </row>
        <row r="9">
          <cell r="E9" t="str">
            <v>경  비</v>
          </cell>
          <cell r="H9">
            <v>0</v>
          </cell>
          <cell r="J9">
            <v>0</v>
          </cell>
          <cell r="K9">
            <v>0</v>
          </cell>
          <cell r="L9">
            <v>0</v>
          </cell>
        </row>
        <row r="10">
          <cell r="E10" t="str">
            <v>소  계</v>
          </cell>
          <cell r="H10">
            <v>7509349</v>
          </cell>
          <cell r="J10">
            <v>0</v>
          </cell>
          <cell r="K10">
            <v>7509349</v>
          </cell>
          <cell r="L10">
            <v>0</v>
          </cell>
        </row>
        <row r="11">
          <cell r="A11" t="str">
            <v>2.기초및토및파일공사</v>
          </cell>
          <cell r="E11" t="str">
            <v>재료비</v>
          </cell>
          <cell r="H11">
            <v>7447145</v>
          </cell>
          <cell r="I11">
            <v>0</v>
          </cell>
          <cell r="J11">
            <v>0</v>
          </cell>
          <cell r="K11">
            <v>12779775</v>
          </cell>
          <cell r="L11">
            <v>5332630</v>
          </cell>
        </row>
        <row r="12">
          <cell r="E12" t="str">
            <v>노무비</v>
          </cell>
          <cell r="H12">
            <v>6465602</v>
          </cell>
          <cell r="J12">
            <v>0</v>
          </cell>
          <cell r="K12">
            <v>7995659</v>
          </cell>
          <cell r="L12">
            <v>1530057</v>
          </cell>
        </row>
        <row r="13">
          <cell r="E13" t="str">
            <v>경  비</v>
          </cell>
          <cell r="H13">
            <v>696840</v>
          </cell>
          <cell r="J13">
            <v>0</v>
          </cell>
          <cell r="K13">
            <v>866493</v>
          </cell>
          <cell r="L13">
            <v>169653</v>
          </cell>
        </row>
        <row r="14">
          <cell r="E14" t="str">
            <v>소  계</v>
          </cell>
          <cell r="H14">
            <v>14609587</v>
          </cell>
          <cell r="J14">
            <v>0</v>
          </cell>
          <cell r="K14">
            <v>21641927</v>
          </cell>
          <cell r="L14">
            <v>7032340</v>
          </cell>
        </row>
        <row r="15">
          <cell r="A15" t="str">
            <v>3.철근 콘크리트 공사</v>
          </cell>
          <cell r="E15" t="str">
            <v>재료비</v>
          </cell>
          <cell r="H15">
            <v>7337209</v>
          </cell>
          <cell r="I15">
            <v>0</v>
          </cell>
          <cell r="J15">
            <v>0</v>
          </cell>
          <cell r="K15">
            <v>7337209</v>
          </cell>
          <cell r="L15">
            <v>0</v>
          </cell>
        </row>
        <row r="16">
          <cell r="E16" t="str">
            <v>노무비</v>
          </cell>
          <cell r="H16">
            <v>35795424</v>
          </cell>
          <cell r="J16">
            <v>0</v>
          </cell>
          <cell r="K16">
            <v>35795424</v>
          </cell>
          <cell r="L16">
            <v>0</v>
          </cell>
        </row>
        <row r="17">
          <cell r="E17" t="str">
            <v>경  비</v>
          </cell>
          <cell r="H17">
            <v>864615</v>
          </cell>
          <cell r="J17">
            <v>0</v>
          </cell>
          <cell r="K17">
            <v>864615</v>
          </cell>
          <cell r="L17">
            <v>0</v>
          </cell>
        </row>
        <row r="18">
          <cell r="E18" t="str">
            <v>소  계</v>
          </cell>
          <cell r="H18">
            <v>43997248</v>
          </cell>
          <cell r="J18">
            <v>0</v>
          </cell>
          <cell r="K18">
            <v>43997248</v>
          </cell>
          <cell r="L18">
            <v>0</v>
          </cell>
        </row>
        <row r="19">
          <cell r="A19" t="str">
            <v>4.목      공      사</v>
          </cell>
          <cell r="E19" t="str">
            <v>재료비</v>
          </cell>
          <cell r="H19">
            <v>17253105</v>
          </cell>
          <cell r="I19">
            <v>0</v>
          </cell>
          <cell r="J19">
            <v>0</v>
          </cell>
          <cell r="K19">
            <v>17253105</v>
          </cell>
          <cell r="L19">
            <v>0</v>
          </cell>
        </row>
        <row r="20">
          <cell r="E20" t="str">
            <v>노무비</v>
          </cell>
          <cell r="H20">
            <v>9809809</v>
          </cell>
          <cell r="J20">
            <v>0</v>
          </cell>
          <cell r="K20">
            <v>9809809</v>
          </cell>
          <cell r="L20">
            <v>0</v>
          </cell>
        </row>
        <row r="21">
          <cell r="E21" t="str">
            <v>경  비</v>
          </cell>
          <cell r="H21">
            <v>0</v>
          </cell>
          <cell r="J21">
            <v>0</v>
          </cell>
          <cell r="K21">
            <v>0</v>
          </cell>
          <cell r="L21">
            <v>0</v>
          </cell>
        </row>
        <row r="22">
          <cell r="E22" t="str">
            <v>소  계</v>
          </cell>
          <cell r="H22">
            <v>27062914</v>
          </cell>
          <cell r="J22">
            <v>0</v>
          </cell>
          <cell r="K22">
            <v>27062914</v>
          </cell>
          <cell r="L22">
            <v>0</v>
          </cell>
        </row>
        <row r="23">
          <cell r="A23" t="str">
            <v>5.조    적   공   사</v>
          </cell>
          <cell r="E23" t="str">
            <v>재료비</v>
          </cell>
          <cell r="H23">
            <v>7515563</v>
          </cell>
          <cell r="I23">
            <v>0</v>
          </cell>
          <cell r="J23">
            <v>0</v>
          </cell>
          <cell r="K23">
            <v>7515563</v>
          </cell>
          <cell r="L23">
            <v>0</v>
          </cell>
        </row>
        <row r="24">
          <cell r="E24" t="str">
            <v>노무비</v>
          </cell>
          <cell r="H24">
            <v>15522580</v>
          </cell>
          <cell r="J24">
            <v>0</v>
          </cell>
          <cell r="K24">
            <v>15522580</v>
          </cell>
          <cell r="L24">
            <v>0</v>
          </cell>
        </row>
        <row r="25">
          <cell r="E25" t="str">
            <v>경  비</v>
          </cell>
          <cell r="H25">
            <v>0</v>
          </cell>
          <cell r="J25">
            <v>0</v>
          </cell>
          <cell r="K25">
            <v>0</v>
          </cell>
          <cell r="L25">
            <v>0</v>
          </cell>
        </row>
        <row r="26">
          <cell r="E26" t="str">
            <v>소  계</v>
          </cell>
          <cell r="H26">
            <v>23038143</v>
          </cell>
          <cell r="J26">
            <v>0</v>
          </cell>
          <cell r="K26">
            <v>23038143</v>
          </cell>
          <cell r="L26">
            <v>0</v>
          </cell>
        </row>
        <row r="27">
          <cell r="A27" t="str">
            <v>6.방   수    공   사</v>
          </cell>
          <cell r="E27" t="str">
            <v>재료비</v>
          </cell>
          <cell r="H27">
            <v>2419906</v>
          </cell>
          <cell r="I27">
            <v>0</v>
          </cell>
          <cell r="J27">
            <v>0</v>
          </cell>
          <cell r="K27">
            <v>2419906</v>
          </cell>
          <cell r="L27">
            <v>0</v>
          </cell>
        </row>
        <row r="28">
          <cell r="E28" t="str">
            <v>노무비</v>
          </cell>
          <cell r="H28">
            <v>15005711</v>
          </cell>
          <cell r="J28">
            <v>0</v>
          </cell>
          <cell r="K28">
            <v>15005711</v>
          </cell>
          <cell r="L28">
            <v>0</v>
          </cell>
        </row>
        <row r="29">
          <cell r="E29" t="str">
            <v>경  비</v>
          </cell>
          <cell r="H29">
            <v>0</v>
          </cell>
          <cell r="J29">
            <v>0</v>
          </cell>
          <cell r="K29">
            <v>0</v>
          </cell>
          <cell r="L29">
            <v>0</v>
          </cell>
        </row>
        <row r="30">
          <cell r="E30" t="str">
            <v>소  계</v>
          </cell>
          <cell r="H30">
            <v>17425617</v>
          </cell>
          <cell r="J30">
            <v>0</v>
          </cell>
          <cell r="K30">
            <v>17425617</v>
          </cell>
          <cell r="L30">
            <v>0</v>
          </cell>
        </row>
        <row r="31">
          <cell r="A31" t="str">
            <v>7.타   일   공   사</v>
          </cell>
          <cell r="E31" t="str">
            <v>재료비</v>
          </cell>
          <cell r="H31">
            <v>599254</v>
          </cell>
          <cell r="I31">
            <v>0</v>
          </cell>
          <cell r="J31">
            <v>0</v>
          </cell>
          <cell r="K31">
            <v>599254</v>
          </cell>
          <cell r="L31">
            <v>0</v>
          </cell>
        </row>
        <row r="32">
          <cell r="E32" t="str">
            <v>노무비</v>
          </cell>
          <cell r="H32">
            <v>1847453</v>
          </cell>
          <cell r="J32">
            <v>0</v>
          </cell>
          <cell r="K32">
            <v>1847453</v>
          </cell>
          <cell r="L32">
            <v>0</v>
          </cell>
        </row>
        <row r="33">
          <cell r="E33" t="str">
            <v>경  비</v>
          </cell>
          <cell r="H33">
            <v>0</v>
          </cell>
          <cell r="J33">
            <v>0</v>
          </cell>
          <cell r="K33">
            <v>0</v>
          </cell>
          <cell r="L33">
            <v>0</v>
          </cell>
        </row>
        <row r="34">
          <cell r="E34" t="str">
            <v>소  계</v>
          </cell>
          <cell r="H34">
            <v>2446707</v>
          </cell>
          <cell r="J34">
            <v>0</v>
          </cell>
          <cell r="K34">
            <v>2446707</v>
          </cell>
          <cell r="L34">
            <v>0</v>
          </cell>
        </row>
        <row r="35">
          <cell r="A35" t="str">
            <v>8.미   장   공   사</v>
          </cell>
          <cell r="E35" t="str">
            <v>재료비</v>
          </cell>
          <cell r="H35">
            <v>532796</v>
          </cell>
          <cell r="I35">
            <v>0</v>
          </cell>
          <cell r="J35">
            <v>0</v>
          </cell>
          <cell r="K35">
            <v>532796</v>
          </cell>
          <cell r="L35">
            <v>0</v>
          </cell>
        </row>
        <row r="36">
          <cell r="E36" t="str">
            <v>노무비</v>
          </cell>
          <cell r="H36">
            <v>28365071</v>
          </cell>
          <cell r="J36">
            <v>0</v>
          </cell>
          <cell r="K36">
            <v>28365071</v>
          </cell>
          <cell r="L36">
            <v>0</v>
          </cell>
        </row>
        <row r="37">
          <cell r="E37" t="str">
            <v>경  비</v>
          </cell>
          <cell r="H37">
            <v>325046</v>
          </cell>
          <cell r="J37">
            <v>0</v>
          </cell>
          <cell r="K37">
            <v>325046</v>
          </cell>
          <cell r="L37">
            <v>0</v>
          </cell>
        </row>
        <row r="38">
          <cell r="E38" t="str">
            <v>소  계</v>
          </cell>
          <cell r="H38">
            <v>29222913</v>
          </cell>
          <cell r="J38">
            <v>0</v>
          </cell>
          <cell r="K38">
            <v>29222913</v>
          </cell>
          <cell r="L38">
            <v>0</v>
          </cell>
        </row>
        <row r="39">
          <cell r="A39" t="str">
            <v>9.창   호   공   사</v>
          </cell>
          <cell r="E39" t="str">
            <v>재료비</v>
          </cell>
          <cell r="H39">
            <v>1321639</v>
          </cell>
          <cell r="I39">
            <v>0</v>
          </cell>
          <cell r="J39">
            <v>0</v>
          </cell>
          <cell r="K39">
            <v>1321639</v>
          </cell>
          <cell r="L39">
            <v>0</v>
          </cell>
        </row>
        <row r="40">
          <cell r="E40" t="str">
            <v>노무비</v>
          </cell>
          <cell r="H40">
            <v>1720641</v>
          </cell>
          <cell r="J40">
            <v>0</v>
          </cell>
          <cell r="K40">
            <v>1720641</v>
          </cell>
          <cell r="L40">
            <v>0</v>
          </cell>
        </row>
        <row r="41">
          <cell r="E41" t="str">
            <v>경  비</v>
          </cell>
          <cell r="H41">
            <v>0</v>
          </cell>
          <cell r="J41">
            <v>0</v>
          </cell>
          <cell r="K41">
            <v>0</v>
          </cell>
          <cell r="L41">
            <v>0</v>
          </cell>
        </row>
        <row r="42">
          <cell r="E42" t="str">
            <v>소  계</v>
          </cell>
          <cell r="H42">
            <v>3042280</v>
          </cell>
          <cell r="J42">
            <v>0</v>
          </cell>
          <cell r="K42">
            <v>3042280</v>
          </cell>
          <cell r="L42">
            <v>0</v>
          </cell>
        </row>
        <row r="43">
          <cell r="A43" t="str">
            <v>10.유   리   공   사</v>
          </cell>
          <cell r="E43" t="str">
            <v>재료비</v>
          </cell>
          <cell r="H43">
            <v>51169</v>
          </cell>
          <cell r="I43">
            <v>0</v>
          </cell>
          <cell r="J43">
            <v>0</v>
          </cell>
          <cell r="K43">
            <v>51169</v>
          </cell>
          <cell r="L43">
            <v>0</v>
          </cell>
        </row>
        <row r="44">
          <cell r="E44" t="str">
            <v>노무비</v>
          </cell>
          <cell r="H44">
            <v>180968</v>
          </cell>
          <cell r="J44">
            <v>0</v>
          </cell>
          <cell r="K44">
            <v>180968</v>
          </cell>
          <cell r="L44">
            <v>0</v>
          </cell>
        </row>
        <row r="45">
          <cell r="E45" t="str">
            <v>경  비</v>
          </cell>
          <cell r="H45">
            <v>0</v>
          </cell>
          <cell r="J45">
            <v>0</v>
          </cell>
          <cell r="K45">
            <v>0</v>
          </cell>
          <cell r="L45">
            <v>0</v>
          </cell>
        </row>
        <row r="46">
          <cell r="E46" t="str">
            <v>소  계</v>
          </cell>
          <cell r="H46">
            <v>232137</v>
          </cell>
          <cell r="J46">
            <v>0</v>
          </cell>
          <cell r="K46">
            <v>232137</v>
          </cell>
          <cell r="L46">
            <v>0</v>
          </cell>
        </row>
        <row r="47">
          <cell r="A47" t="str">
            <v>11.금   속   공   사</v>
          </cell>
          <cell r="E47" t="str">
            <v>재료비</v>
          </cell>
          <cell r="H47">
            <v>218133</v>
          </cell>
          <cell r="I47">
            <v>0</v>
          </cell>
          <cell r="J47">
            <v>0</v>
          </cell>
          <cell r="K47">
            <v>218133</v>
          </cell>
          <cell r="L47">
            <v>0</v>
          </cell>
        </row>
        <row r="48">
          <cell r="E48" t="str">
            <v>노무비</v>
          </cell>
          <cell r="H48">
            <v>267184</v>
          </cell>
          <cell r="J48">
            <v>0</v>
          </cell>
          <cell r="K48">
            <v>267184</v>
          </cell>
          <cell r="L48">
            <v>0</v>
          </cell>
        </row>
        <row r="49">
          <cell r="E49" t="str">
            <v>경  비</v>
          </cell>
          <cell r="H49">
            <v>231</v>
          </cell>
          <cell r="J49">
            <v>0</v>
          </cell>
          <cell r="K49">
            <v>231</v>
          </cell>
          <cell r="L49">
            <v>0</v>
          </cell>
        </row>
        <row r="50">
          <cell r="E50" t="str">
            <v>소  계</v>
          </cell>
          <cell r="H50">
            <v>485548</v>
          </cell>
          <cell r="J50">
            <v>0</v>
          </cell>
          <cell r="K50">
            <v>485548</v>
          </cell>
          <cell r="L50">
            <v>0</v>
          </cell>
        </row>
        <row r="51">
          <cell r="A51" t="str">
            <v>12.수   장   공   사</v>
          </cell>
          <cell r="E51" t="str">
            <v>재료비</v>
          </cell>
          <cell r="H51">
            <v>6206861</v>
          </cell>
          <cell r="I51">
            <v>0</v>
          </cell>
          <cell r="J51">
            <v>0</v>
          </cell>
          <cell r="K51">
            <v>6206861</v>
          </cell>
          <cell r="L51">
            <v>0</v>
          </cell>
        </row>
        <row r="52">
          <cell r="E52" t="str">
            <v>노무비</v>
          </cell>
          <cell r="H52">
            <v>4066119</v>
          </cell>
          <cell r="J52">
            <v>0</v>
          </cell>
          <cell r="K52">
            <v>4066119</v>
          </cell>
          <cell r="L52">
            <v>0</v>
          </cell>
        </row>
        <row r="53">
          <cell r="E53" t="str">
            <v>경  비</v>
          </cell>
          <cell r="H53">
            <v>0</v>
          </cell>
          <cell r="J53">
            <v>0</v>
          </cell>
          <cell r="K53">
            <v>0</v>
          </cell>
          <cell r="L53">
            <v>0</v>
          </cell>
        </row>
        <row r="54">
          <cell r="E54" t="str">
            <v>소  계</v>
          </cell>
          <cell r="H54">
            <v>10272980</v>
          </cell>
          <cell r="J54">
            <v>0</v>
          </cell>
          <cell r="K54">
            <v>10272980</v>
          </cell>
          <cell r="L54">
            <v>0</v>
          </cell>
        </row>
        <row r="55">
          <cell r="A55" t="str">
            <v>13.도   장   공   사</v>
          </cell>
          <cell r="E55" t="str">
            <v>재료비</v>
          </cell>
          <cell r="H55">
            <v>1278957</v>
          </cell>
          <cell r="I55">
            <v>0</v>
          </cell>
          <cell r="J55">
            <v>0</v>
          </cell>
          <cell r="K55">
            <v>1278957</v>
          </cell>
          <cell r="L55">
            <v>0</v>
          </cell>
        </row>
        <row r="56">
          <cell r="E56" t="str">
            <v>노무비</v>
          </cell>
          <cell r="H56">
            <v>7301079</v>
          </cell>
          <cell r="J56">
            <v>0</v>
          </cell>
          <cell r="K56">
            <v>7301079</v>
          </cell>
          <cell r="L56">
            <v>0</v>
          </cell>
        </row>
        <row r="57">
          <cell r="E57" t="str">
            <v>경  비</v>
          </cell>
          <cell r="H57">
            <v>0</v>
          </cell>
          <cell r="J57">
            <v>0</v>
          </cell>
          <cell r="K57">
            <v>0</v>
          </cell>
          <cell r="L57">
            <v>0</v>
          </cell>
        </row>
        <row r="58">
          <cell r="E58" t="str">
            <v>소  계</v>
          </cell>
          <cell r="H58">
            <v>8580036</v>
          </cell>
          <cell r="J58">
            <v>0</v>
          </cell>
          <cell r="K58">
            <v>8580036</v>
          </cell>
          <cell r="L58">
            <v>0</v>
          </cell>
        </row>
        <row r="59">
          <cell r="A59" t="str">
            <v>14.지붕 및 홈통공사</v>
          </cell>
          <cell r="E59" t="str">
            <v>재료비</v>
          </cell>
          <cell r="H59">
            <v>6331401</v>
          </cell>
          <cell r="I59">
            <v>0</v>
          </cell>
          <cell r="J59">
            <v>0</v>
          </cell>
          <cell r="K59">
            <v>6331401</v>
          </cell>
          <cell r="L59">
            <v>0</v>
          </cell>
        </row>
        <row r="60">
          <cell r="E60" t="str">
            <v>노무비</v>
          </cell>
          <cell r="H60">
            <v>10492009</v>
          </cell>
          <cell r="J60">
            <v>0</v>
          </cell>
          <cell r="K60">
            <v>10492009</v>
          </cell>
          <cell r="L60">
            <v>0</v>
          </cell>
        </row>
        <row r="61">
          <cell r="E61" t="str">
            <v>경  비</v>
          </cell>
          <cell r="H61">
            <v>0</v>
          </cell>
          <cell r="J61">
            <v>0</v>
          </cell>
          <cell r="K61">
            <v>0</v>
          </cell>
          <cell r="L61">
            <v>0</v>
          </cell>
        </row>
        <row r="62">
          <cell r="E62" t="str">
            <v>소  계</v>
          </cell>
          <cell r="H62">
            <v>16823410</v>
          </cell>
          <cell r="J62">
            <v>0</v>
          </cell>
          <cell r="K62">
            <v>16823410</v>
          </cell>
          <cell r="L62">
            <v>0</v>
          </cell>
        </row>
        <row r="63">
          <cell r="A63" t="str">
            <v>15.잡     공     사</v>
          </cell>
          <cell r="E63" t="str">
            <v>재료비</v>
          </cell>
          <cell r="H63">
            <v>160850</v>
          </cell>
          <cell r="I63">
            <v>0</v>
          </cell>
          <cell r="J63">
            <v>0</v>
          </cell>
          <cell r="K63">
            <v>160850</v>
          </cell>
          <cell r="L63">
            <v>0</v>
          </cell>
        </row>
        <row r="64">
          <cell r="E64" t="str">
            <v>노무비</v>
          </cell>
          <cell r="H64">
            <v>466391</v>
          </cell>
          <cell r="J64">
            <v>0</v>
          </cell>
          <cell r="K64">
            <v>466391</v>
          </cell>
          <cell r="L64">
            <v>0</v>
          </cell>
        </row>
        <row r="65">
          <cell r="E65" t="str">
            <v>경  비</v>
          </cell>
          <cell r="H65">
            <v>0</v>
          </cell>
          <cell r="J65">
            <v>0</v>
          </cell>
          <cell r="K65">
            <v>0</v>
          </cell>
          <cell r="L65">
            <v>0</v>
          </cell>
        </row>
        <row r="66">
          <cell r="E66" t="str">
            <v>소  계</v>
          </cell>
          <cell r="H66">
            <v>627241</v>
          </cell>
          <cell r="J66">
            <v>0</v>
          </cell>
          <cell r="K66">
            <v>627241</v>
          </cell>
          <cell r="L66">
            <v>0</v>
          </cell>
        </row>
        <row r="67">
          <cell r="A67" t="str">
            <v>16.자재 및 운방공사</v>
          </cell>
          <cell r="E67" t="str">
            <v>재료비</v>
          </cell>
          <cell r="H67">
            <v>2385901</v>
          </cell>
          <cell r="I67">
            <v>0</v>
          </cell>
          <cell r="J67">
            <v>0</v>
          </cell>
          <cell r="K67">
            <v>2385901</v>
          </cell>
          <cell r="L67">
            <v>0</v>
          </cell>
        </row>
        <row r="68">
          <cell r="E68" t="str">
            <v>노무비</v>
          </cell>
          <cell r="H68">
            <v>0</v>
          </cell>
          <cell r="J68">
            <v>0</v>
          </cell>
          <cell r="K68">
            <v>0</v>
          </cell>
          <cell r="L68">
            <v>0</v>
          </cell>
        </row>
        <row r="69">
          <cell r="E69" t="str">
            <v>경  비</v>
          </cell>
          <cell r="H69">
            <v>0</v>
          </cell>
          <cell r="J69">
            <v>0</v>
          </cell>
          <cell r="K69">
            <v>0</v>
          </cell>
          <cell r="L69">
            <v>0</v>
          </cell>
        </row>
        <row r="70">
          <cell r="E70" t="str">
            <v>소  계</v>
          </cell>
          <cell r="H70">
            <v>2385901</v>
          </cell>
          <cell r="J70">
            <v>0</v>
          </cell>
          <cell r="K70">
            <v>2385901</v>
          </cell>
          <cell r="L70">
            <v>0</v>
          </cell>
        </row>
        <row r="71">
          <cell r="A71" t="str">
            <v>합        계</v>
          </cell>
          <cell r="E71" t="str">
            <v>재료비</v>
          </cell>
          <cell r="H71">
            <v>61878815</v>
          </cell>
          <cell r="K71">
            <v>67211445</v>
          </cell>
          <cell r="L71">
            <v>5332630</v>
          </cell>
        </row>
        <row r="72">
          <cell r="E72" t="str">
            <v>노무비</v>
          </cell>
          <cell r="H72">
            <v>143996464</v>
          </cell>
          <cell r="K72">
            <v>145526521</v>
          </cell>
          <cell r="L72">
            <v>1530057</v>
          </cell>
        </row>
        <row r="73">
          <cell r="E73" t="str">
            <v>경  비</v>
          </cell>
          <cell r="H73">
            <v>1886732</v>
          </cell>
          <cell r="K73">
            <v>2056385</v>
          </cell>
          <cell r="L73">
            <v>169653</v>
          </cell>
        </row>
        <row r="74">
          <cell r="E74" t="str">
            <v>소  계</v>
          </cell>
          <cell r="H74">
            <v>207762011</v>
          </cell>
          <cell r="K74">
            <v>214794351</v>
          </cell>
          <cell r="L74">
            <v>7032340</v>
          </cell>
        </row>
      </sheetData>
      <sheetData sheetId="2"/>
      <sheetData sheetId="3"/>
    </sheetDataSet>
  </externalBook>
</externalLink>
</file>

<file path=xl/externalLinks/externalLink38.xml><?xml version="1.0" encoding="utf-8"?>
<externalLink xmlns="http://schemas.openxmlformats.org/spreadsheetml/2006/main">
  <externalBook xmlns:r="http://schemas.openxmlformats.org/officeDocument/2006/relationships" r:id="rId1">
    <sheetNames>
      <sheetName val="연습"/>
      <sheetName val="FIRST"/>
      <sheetName val="LETTER"/>
      <sheetName val="아셈 거푸집"/>
      <sheetName val="Sheet8"/>
      <sheetName val="Sheet9"/>
      <sheetName val="Sheet10"/>
      <sheetName val="Sheet11"/>
      <sheetName val="Sheet12"/>
      <sheetName val="Sheet13"/>
      <sheetName val="Sheet14"/>
      <sheetName val="Sheet15"/>
      <sheetName val="Sheet16"/>
      <sheetName val="정부노임단가"/>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39.xml><?xml version="1.0" encoding="utf-8"?>
<externalLink xmlns="http://schemas.openxmlformats.org/spreadsheetml/2006/main">
  <externalBook xmlns:r="http://schemas.openxmlformats.org/officeDocument/2006/relationships" r:id="rId1">
    <sheetNames>
      <sheetName val="N賃率-職"/>
      <sheetName val="원가 (2)"/>
      <sheetName val="원가"/>
      <sheetName val="재집"/>
      <sheetName val="직재"/>
      <sheetName val="소요량"/>
      <sheetName val="간재"/>
      <sheetName val="용접재료"/>
      <sheetName val="간재비율"/>
      <sheetName val="작업설"/>
      <sheetName val="단가"/>
      <sheetName val="노집"/>
      <sheetName val="노무"/>
      <sheetName val="공수"/>
      <sheetName val="간노"/>
      <sheetName val="임금"/>
      <sheetName val="임율"/>
      <sheetName val="경비"/>
      <sheetName val="배부"/>
      <sheetName val="조정액"/>
      <sheetName val="일반"/>
      <sheetName val="일반관리비"/>
      <sheetName val="이윤"/>
      <sheetName val="이윤율"/>
      <sheetName val="손익"/>
      <sheetName val="제조"/>
      <sheetName val="기업"/>
      <sheetName val="운반비"/>
      <sheetName val="삭제소요량"/>
      <sheetName val="총괄"/>
      <sheetName val="가설대가"/>
      <sheetName val="토공대가"/>
      <sheetName val="구조대가"/>
      <sheetName val="포설대가1"/>
      <sheetName val="부대대가"/>
      <sheetName val="제직재"/>
      <sheetName val="C-직노1"/>
      <sheetName val="D-경비1"/>
      <sheetName val="일위대가 집계표"/>
      <sheetName val="일위대가목록"/>
      <sheetName val="일위대가"/>
      <sheetName val="실행내역"/>
      <sheetName val="직노"/>
      <sheetName val="6PILE  (돌출)"/>
      <sheetName val="건축내역"/>
      <sheetName val="J直材4"/>
      <sheetName val="대,유,램"/>
      <sheetName val="중기사용료"/>
      <sheetName val="N賃率_職"/>
    </sheetNames>
    <sheetDataSet>
      <sheetData sheetId="0" refreshError="1">
        <row r="5">
          <cell r="I5">
            <v>1</v>
          </cell>
        </row>
        <row r="6">
          <cell r="I6">
            <v>2</v>
          </cell>
        </row>
        <row r="7">
          <cell r="I7">
            <v>3</v>
          </cell>
        </row>
        <row r="8">
          <cell r="I8">
            <v>4</v>
          </cell>
        </row>
        <row r="9">
          <cell r="I9">
            <v>5</v>
          </cell>
        </row>
        <row r="10">
          <cell r="I10">
            <v>6</v>
          </cell>
        </row>
        <row r="11">
          <cell r="I11">
            <v>7</v>
          </cell>
        </row>
        <row r="12">
          <cell r="I12">
            <v>8</v>
          </cell>
        </row>
        <row r="13">
          <cell r="I13">
            <v>9</v>
          </cell>
        </row>
        <row r="14">
          <cell r="I14">
            <v>10</v>
          </cell>
        </row>
        <row r="15">
          <cell r="I15">
            <v>11</v>
          </cell>
        </row>
        <row r="16">
          <cell r="I16">
            <v>12</v>
          </cell>
        </row>
        <row r="17">
          <cell r="I17">
            <v>13</v>
          </cell>
        </row>
        <row r="18">
          <cell r="I18">
            <v>14</v>
          </cell>
        </row>
        <row r="19">
          <cell r="I19">
            <v>15</v>
          </cell>
        </row>
        <row r="20">
          <cell r="I20">
            <v>16</v>
          </cell>
        </row>
        <row r="21">
          <cell r="I21">
            <v>17</v>
          </cell>
        </row>
        <row r="22">
          <cell r="I22">
            <v>18</v>
          </cell>
        </row>
        <row r="23">
          <cell r="I23">
            <v>19</v>
          </cell>
        </row>
        <row r="24">
          <cell r="I24">
            <v>20</v>
          </cell>
        </row>
        <row r="25">
          <cell r="I25">
            <v>21</v>
          </cell>
        </row>
        <row r="26">
          <cell r="I26">
            <v>22</v>
          </cell>
        </row>
        <row r="27">
          <cell r="I27">
            <v>23</v>
          </cell>
        </row>
        <row r="28">
          <cell r="I28">
            <v>24</v>
          </cell>
        </row>
        <row r="29">
          <cell r="I29">
            <v>25</v>
          </cell>
        </row>
        <row r="30">
          <cell r="I30">
            <v>26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Set>
  </externalBook>
</externalLink>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dimension ref="A1:E175"/>
  <sheetViews>
    <sheetView view="pageBreakPreview" zoomScale="90" workbookViewId="0">
      <selection activeCell="B3" sqref="B3"/>
    </sheetView>
  </sheetViews>
  <sheetFormatPr defaultRowHeight="13.5"/>
  <cols>
    <col min="2" max="2" width="22.109375" customWidth="1"/>
    <col min="3" max="7" width="12.21875" customWidth="1"/>
    <col min="258" max="258" width="22.109375" customWidth="1"/>
    <col min="259" max="263" width="12.21875" customWidth="1"/>
    <col min="514" max="514" width="22.109375" customWidth="1"/>
    <col min="515" max="519" width="12.21875" customWidth="1"/>
    <col min="770" max="770" width="22.109375" customWidth="1"/>
    <col min="771" max="775" width="12.21875" customWidth="1"/>
    <col min="1026" max="1026" width="22.109375" customWidth="1"/>
    <col min="1027" max="1031" width="12.21875" customWidth="1"/>
    <col min="1282" max="1282" width="22.109375" customWidth="1"/>
    <col min="1283" max="1287" width="12.21875" customWidth="1"/>
    <col min="1538" max="1538" width="22.109375" customWidth="1"/>
    <col min="1539" max="1543" width="12.21875" customWidth="1"/>
    <col min="1794" max="1794" width="22.109375" customWidth="1"/>
    <col min="1795" max="1799" width="12.21875" customWidth="1"/>
    <col min="2050" max="2050" width="22.109375" customWidth="1"/>
    <col min="2051" max="2055" width="12.21875" customWidth="1"/>
    <col min="2306" max="2306" width="22.109375" customWidth="1"/>
    <col min="2307" max="2311" width="12.21875" customWidth="1"/>
    <col min="2562" max="2562" width="22.109375" customWidth="1"/>
    <col min="2563" max="2567" width="12.21875" customWidth="1"/>
    <col min="2818" max="2818" width="22.109375" customWidth="1"/>
    <col min="2819" max="2823" width="12.21875" customWidth="1"/>
    <col min="3074" max="3074" width="22.109375" customWidth="1"/>
    <col min="3075" max="3079" width="12.21875" customWidth="1"/>
    <col min="3330" max="3330" width="22.109375" customWidth="1"/>
    <col min="3331" max="3335" width="12.21875" customWidth="1"/>
    <col min="3586" max="3586" width="22.109375" customWidth="1"/>
    <col min="3587" max="3591" width="12.21875" customWidth="1"/>
    <col min="3842" max="3842" width="22.109375" customWidth="1"/>
    <col min="3843" max="3847" width="12.21875" customWidth="1"/>
    <col min="4098" max="4098" width="22.109375" customWidth="1"/>
    <col min="4099" max="4103" width="12.21875" customWidth="1"/>
    <col min="4354" max="4354" width="22.109375" customWidth="1"/>
    <col min="4355" max="4359" width="12.21875" customWidth="1"/>
    <col min="4610" max="4610" width="22.109375" customWidth="1"/>
    <col min="4611" max="4615" width="12.21875" customWidth="1"/>
    <col min="4866" max="4866" width="22.109375" customWidth="1"/>
    <col min="4867" max="4871" width="12.21875" customWidth="1"/>
    <col min="5122" max="5122" width="22.109375" customWidth="1"/>
    <col min="5123" max="5127" width="12.21875" customWidth="1"/>
    <col min="5378" max="5378" width="22.109375" customWidth="1"/>
    <col min="5379" max="5383" width="12.21875" customWidth="1"/>
    <col min="5634" max="5634" width="22.109375" customWidth="1"/>
    <col min="5635" max="5639" width="12.21875" customWidth="1"/>
    <col min="5890" max="5890" width="22.109375" customWidth="1"/>
    <col min="5891" max="5895" width="12.21875" customWidth="1"/>
    <col min="6146" max="6146" width="22.109375" customWidth="1"/>
    <col min="6147" max="6151" width="12.21875" customWidth="1"/>
    <col min="6402" max="6402" width="22.109375" customWidth="1"/>
    <col min="6403" max="6407" width="12.21875" customWidth="1"/>
    <col min="6658" max="6658" width="22.109375" customWidth="1"/>
    <col min="6659" max="6663" width="12.21875" customWidth="1"/>
    <col min="6914" max="6914" width="22.109375" customWidth="1"/>
    <col min="6915" max="6919" width="12.21875" customWidth="1"/>
    <col min="7170" max="7170" width="22.109375" customWidth="1"/>
    <col min="7171" max="7175" width="12.21875" customWidth="1"/>
    <col min="7426" max="7426" width="22.109375" customWidth="1"/>
    <col min="7427" max="7431" width="12.21875" customWidth="1"/>
    <col min="7682" max="7682" width="22.109375" customWidth="1"/>
    <col min="7683" max="7687" width="12.21875" customWidth="1"/>
    <col min="7938" max="7938" width="22.109375" customWidth="1"/>
    <col min="7939" max="7943" width="12.21875" customWidth="1"/>
    <col min="8194" max="8194" width="22.109375" customWidth="1"/>
    <col min="8195" max="8199" width="12.21875" customWidth="1"/>
    <col min="8450" max="8450" width="22.109375" customWidth="1"/>
    <col min="8451" max="8455" width="12.21875" customWidth="1"/>
    <col min="8706" max="8706" width="22.109375" customWidth="1"/>
    <col min="8707" max="8711" width="12.21875" customWidth="1"/>
    <col min="8962" max="8962" width="22.109375" customWidth="1"/>
    <col min="8963" max="8967" width="12.21875" customWidth="1"/>
    <col min="9218" max="9218" width="22.109375" customWidth="1"/>
    <col min="9219" max="9223" width="12.21875" customWidth="1"/>
    <col min="9474" max="9474" width="22.109375" customWidth="1"/>
    <col min="9475" max="9479" width="12.21875" customWidth="1"/>
    <col min="9730" max="9730" width="22.109375" customWidth="1"/>
    <col min="9731" max="9735" width="12.21875" customWidth="1"/>
    <col min="9986" max="9986" width="22.109375" customWidth="1"/>
    <col min="9987" max="9991" width="12.21875" customWidth="1"/>
    <col min="10242" max="10242" width="22.109375" customWidth="1"/>
    <col min="10243" max="10247" width="12.21875" customWidth="1"/>
    <col min="10498" max="10498" width="22.109375" customWidth="1"/>
    <col min="10499" max="10503" width="12.21875" customWidth="1"/>
    <col min="10754" max="10754" width="22.109375" customWidth="1"/>
    <col min="10755" max="10759" width="12.21875" customWidth="1"/>
    <col min="11010" max="11010" width="22.109375" customWidth="1"/>
    <col min="11011" max="11015" width="12.21875" customWidth="1"/>
    <col min="11266" max="11266" width="22.109375" customWidth="1"/>
    <col min="11267" max="11271" width="12.21875" customWidth="1"/>
    <col min="11522" max="11522" width="22.109375" customWidth="1"/>
    <col min="11523" max="11527" width="12.21875" customWidth="1"/>
    <col min="11778" max="11778" width="22.109375" customWidth="1"/>
    <col min="11779" max="11783" width="12.21875" customWidth="1"/>
    <col min="12034" max="12034" width="22.109375" customWidth="1"/>
    <col min="12035" max="12039" width="12.21875" customWidth="1"/>
    <col min="12290" max="12290" width="22.109375" customWidth="1"/>
    <col min="12291" max="12295" width="12.21875" customWidth="1"/>
    <col min="12546" max="12546" width="22.109375" customWidth="1"/>
    <col min="12547" max="12551" width="12.21875" customWidth="1"/>
    <col min="12802" max="12802" width="22.109375" customWidth="1"/>
    <col min="12803" max="12807" width="12.21875" customWidth="1"/>
    <col min="13058" max="13058" width="22.109375" customWidth="1"/>
    <col min="13059" max="13063" width="12.21875" customWidth="1"/>
    <col min="13314" max="13314" width="22.109375" customWidth="1"/>
    <col min="13315" max="13319" width="12.21875" customWidth="1"/>
    <col min="13570" max="13570" width="22.109375" customWidth="1"/>
    <col min="13571" max="13575" width="12.21875" customWidth="1"/>
    <col min="13826" max="13826" width="22.109375" customWidth="1"/>
    <col min="13827" max="13831" width="12.21875" customWidth="1"/>
    <col min="14082" max="14082" width="22.109375" customWidth="1"/>
    <col min="14083" max="14087" width="12.21875" customWidth="1"/>
    <col min="14338" max="14338" width="22.109375" customWidth="1"/>
    <col min="14339" max="14343" width="12.21875" customWidth="1"/>
    <col min="14594" max="14594" width="22.109375" customWidth="1"/>
    <col min="14595" max="14599" width="12.21875" customWidth="1"/>
    <col min="14850" max="14850" width="22.109375" customWidth="1"/>
    <col min="14851" max="14855" width="12.21875" customWidth="1"/>
    <col min="15106" max="15106" width="22.109375" customWidth="1"/>
    <col min="15107" max="15111" width="12.21875" customWidth="1"/>
    <col min="15362" max="15362" width="22.109375" customWidth="1"/>
    <col min="15363" max="15367" width="12.21875" customWidth="1"/>
    <col min="15618" max="15618" width="22.109375" customWidth="1"/>
    <col min="15619" max="15623" width="12.21875" customWidth="1"/>
    <col min="15874" max="15874" width="22.109375" customWidth="1"/>
    <col min="15875" max="15879" width="12.21875" customWidth="1"/>
    <col min="16130" max="16130" width="22.109375" customWidth="1"/>
    <col min="16131" max="16135" width="12.21875" customWidth="1"/>
  </cols>
  <sheetData>
    <row r="1" spans="1:5">
      <c r="A1" t="s">
        <v>454</v>
      </c>
      <c r="C1" t="s">
        <v>455</v>
      </c>
      <c r="D1" t="s">
        <v>456</v>
      </c>
      <c r="E1" t="s">
        <v>456</v>
      </c>
    </row>
    <row r="2" spans="1:5">
      <c r="A2" t="s">
        <v>457</v>
      </c>
      <c r="B2" s="49" t="s">
        <v>588</v>
      </c>
      <c r="C2" t="s">
        <v>458</v>
      </c>
      <c r="D2" t="s">
        <v>456</v>
      </c>
      <c r="E2" t="s">
        <v>456</v>
      </c>
    </row>
    <row r="3" spans="1:5">
      <c r="A3" t="s">
        <v>459</v>
      </c>
      <c r="B3" s="64">
        <f>총괄표!I29</f>
        <v>0</v>
      </c>
      <c r="C3" s="64"/>
      <c r="D3" s="64">
        <v>0</v>
      </c>
      <c r="E3" s="64">
        <v>0</v>
      </c>
    </row>
    <row r="4" spans="1:5">
      <c r="A4" t="s">
        <v>460</v>
      </c>
      <c r="B4" s="64">
        <f>총괄표!L29</f>
        <v>0</v>
      </c>
      <c r="C4" s="64"/>
      <c r="D4" s="64">
        <v>0</v>
      </c>
      <c r="E4" s="64">
        <v>0</v>
      </c>
    </row>
    <row r="5" spans="1:5">
      <c r="A5" t="s">
        <v>461</v>
      </c>
      <c r="B5" s="64">
        <f>총괄표!N29</f>
        <v>0</v>
      </c>
      <c r="C5" s="64"/>
      <c r="D5" s="64"/>
      <c r="E5" s="64"/>
    </row>
    <row r="6" spans="1:5">
      <c r="A6" t="s">
        <v>462</v>
      </c>
    </row>
    <row r="7" spans="1:5">
      <c r="A7" t="s">
        <v>463</v>
      </c>
      <c r="B7" s="65">
        <v>2023.03</v>
      </c>
    </row>
    <row r="8" spans="1:5">
      <c r="A8" t="s">
        <v>464</v>
      </c>
      <c r="B8" s="66" t="s">
        <v>456</v>
      </c>
    </row>
    <row r="9" spans="1:5">
      <c r="A9" t="s">
        <v>465</v>
      </c>
      <c r="B9" s="67" t="s">
        <v>456</v>
      </c>
    </row>
    <row r="10" spans="1:5">
      <c r="A10" t="s">
        <v>466</v>
      </c>
      <c r="B10" t="s">
        <v>456</v>
      </c>
    </row>
    <row r="11" spans="1:5">
      <c r="A11" t="s">
        <v>467</v>
      </c>
      <c r="B11" t="s">
        <v>456</v>
      </c>
    </row>
    <row r="12" spans="1:5">
      <c r="A12" t="s">
        <v>468</v>
      </c>
      <c r="B12" t="s">
        <v>456</v>
      </c>
    </row>
    <row r="13" spans="1:5">
      <c r="A13" t="s">
        <v>469</v>
      </c>
      <c r="B13" t="s">
        <v>456</v>
      </c>
    </row>
    <row r="114" ht="15.75" customHeight="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sheetData>
  <phoneticPr fontId="7"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dimension ref="B1:M15"/>
  <sheetViews>
    <sheetView view="pageBreakPreview" zoomScaleNormal="75" zoomScaleSheetLayoutView="100" workbookViewId="0">
      <selection activeCell="B4" sqref="B4:M4"/>
    </sheetView>
  </sheetViews>
  <sheetFormatPr defaultColWidth="6.77734375" defaultRowHeight="13.5"/>
  <cols>
    <col min="1" max="1" width="7.88671875" style="138" customWidth="1"/>
    <col min="2" max="256" width="6.77734375" style="138"/>
    <col min="257" max="257" width="7.88671875" style="138" customWidth="1"/>
    <col min="258" max="512" width="6.77734375" style="138"/>
    <col min="513" max="513" width="7.88671875" style="138" customWidth="1"/>
    <col min="514" max="768" width="6.77734375" style="138"/>
    <col min="769" max="769" width="7.88671875" style="138" customWidth="1"/>
    <col min="770" max="1024" width="6.77734375" style="138"/>
    <col min="1025" max="1025" width="7.88671875" style="138" customWidth="1"/>
    <col min="1026" max="1280" width="6.77734375" style="138"/>
    <col min="1281" max="1281" width="7.88671875" style="138" customWidth="1"/>
    <col min="1282" max="1536" width="6.77734375" style="138"/>
    <col min="1537" max="1537" width="7.88671875" style="138" customWidth="1"/>
    <col min="1538" max="1792" width="6.77734375" style="138"/>
    <col min="1793" max="1793" width="7.88671875" style="138" customWidth="1"/>
    <col min="1794" max="2048" width="6.77734375" style="138"/>
    <col min="2049" max="2049" width="7.88671875" style="138" customWidth="1"/>
    <col min="2050" max="2304" width="6.77734375" style="138"/>
    <col min="2305" max="2305" width="7.88671875" style="138" customWidth="1"/>
    <col min="2306" max="2560" width="6.77734375" style="138"/>
    <col min="2561" max="2561" width="7.88671875" style="138" customWidth="1"/>
    <col min="2562" max="2816" width="6.77734375" style="138"/>
    <col min="2817" max="2817" width="7.88671875" style="138" customWidth="1"/>
    <col min="2818" max="3072" width="6.77734375" style="138"/>
    <col min="3073" max="3073" width="7.88671875" style="138" customWidth="1"/>
    <col min="3074" max="3328" width="6.77734375" style="138"/>
    <col min="3329" max="3329" width="7.88671875" style="138" customWidth="1"/>
    <col min="3330" max="3584" width="6.77734375" style="138"/>
    <col min="3585" max="3585" width="7.88671875" style="138" customWidth="1"/>
    <col min="3586" max="3840" width="6.77734375" style="138"/>
    <col min="3841" max="3841" width="7.88671875" style="138" customWidth="1"/>
    <col min="3842" max="4096" width="6.77734375" style="138"/>
    <col min="4097" max="4097" width="7.88671875" style="138" customWidth="1"/>
    <col min="4098" max="4352" width="6.77734375" style="138"/>
    <col min="4353" max="4353" width="7.88671875" style="138" customWidth="1"/>
    <col min="4354" max="4608" width="6.77734375" style="138"/>
    <col min="4609" max="4609" width="7.88671875" style="138" customWidth="1"/>
    <col min="4610" max="4864" width="6.77734375" style="138"/>
    <col min="4865" max="4865" width="7.88671875" style="138" customWidth="1"/>
    <col min="4866" max="5120" width="6.77734375" style="138"/>
    <col min="5121" max="5121" width="7.88671875" style="138" customWidth="1"/>
    <col min="5122" max="5376" width="6.77734375" style="138"/>
    <col min="5377" max="5377" width="7.88671875" style="138" customWidth="1"/>
    <col min="5378" max="5632" width="6.77734375" style="138"/>
    <col min="5633" max="5633" width="7.88671875" style="138" customWidth="1"/>
    <col min="5634" max="5888" width="6.77734375" style="138"/>
    <col min="5889" max="5889" width="7.88671875" style="138" customWidth="1"/>
    <col min="5890" max="6144" width="6.77734375" style="138"/>
    <col min="6145" max="6145" width="7.88671875" style="138" customWidth="1"/>
    <col min="6146" max="6400" width="6.77734375" style="138"/>
    <col min="6401" max="6401" width="7.88671875" style="138" customWidth="1"/>
    <col min="6402" max="6656" width="6.77734375" style="138"/>
    <col min="6657" max="6657" width="7.88671875" style="138" customWidth="1"/>
    <col min="6658" max="6912" width="6.77734375" style="138"/>
    <col min="6913" max="6913" width="7.88671875" style="138" customWidth="1"/>
    <col min="6914" max="7168" width="6.77734375" style="138"/>
    <col min="7169" max="7169" width="7.88671875" style="138" customWidth="1"/>
    <col min="7170" max="7424" width="6.77734375" style="138"/>
    <col min="7425" max="7425" width="7.88671875" style="138" customWidth="1"/>
    <col min="7426" max="7680" width="6.77734375" style="138"/>
    <col min="7681" max="7681" width="7.88671875" style="138" customWidth="1"/>
    <col min="7682" max="7936" width="6.77734375" style="138"/>
    <col min="7937" max="7937" width="7.88671875" style="138" customWidth="1"/>
    <col min="7938" max="8192" width="6.77734375" style="138"/>
    <col min="8193" max="8193" width="7.88671875" style="138" customWidth="1"/>
    <col min="8194" max="8448" width="6.77734375" style="138"/>
    <col min="8449" max="8449" width="7.88671875" style="138" customWidth="1"/>
    <col min="8450" max="8704" width="6.77734375" style="138"/>
    <col min="8705" max="8705" width="7.88671875" style="138" customWidth="1"/>
    <col min="8706" max="8960" width="6.77734375" style="138"/>
    <col min="8961" max="8961" width="7.88671875" style="138" customWidth="1"/>
    <col min="8962" max="9216" width="6.77734375" style="138"/>
    <col min="9217" max="9217" width="7.88671875" style="138" customWidth="1"/>
    <col min="9218" max="9472" width="6.77734375" style="138"/>
    <col min="9473" max="9473" width="7.88671875" style="138" customWidth="1"/>
    <col min="9474" max="9728" width="6.77734375" style="138"/>
    <col min="9729" max="9729" width="7.88671875" style="138" customWidth="1"/>
    <col min="9730" max="9984" width="6.77734375" style="138"/>
    <col min="9985" max="9985" width="7.88671875" style="138" customWidth="1"/>
    <col min="9986" max="10240" width="6.77734375" style="138"/>
    <col min="10241" max="10241" width="7.88671875" style="138" customWidth="1"/>
    <col min="10242" max="10496" width="6.77734375" style="138"/>
    <col min="10497" max="10497" width="7.88671875" style="138" customWidth="1"/>
    <col min="10498" max="10752" width="6.77734375" style="138"/>
    <col min="10753" max="10753" width="7.88671875" style="138" customWidth="1"/>
    <col min="10754" max="11008" width="6.77734375" style="138"/>
    <col min="11009" max="11009" width="7.88671875" style="138" customWidth="1"/>
    <col min="11010" max="11264" width="6.77734375" style="138"/>
    <col min="11265" max="11265" width="7.88671875" style="138" customWidth="1"/>
    <col min="11266" max="11520" width="6.77734375" style="138"/>
    <col min="11521" max="11521" width="7.88671875" style="138" customWidth="1"/>
    <col min="11522" max="11776" width="6.77734375" style="138"/>
    <col min="11777" max="11777" width="7.88671875" style="138" customWidth="1"/>
    <col min="11778" max="12032" width="6.77734375" style="138"/>
    <col min="12033" max="12033" width="7.88671875" style="138" customWidth="1"/>
    <col min="12034" max="12288" width="6.77734375" style="138"/>
    <col min="12289" max="12289" width="7.88671875" style="138" customWidth="1"/>
    <col min="12290" max="12544" width="6.77734375" style="138"/>
    <col min="12545" max="12545" width="7.88671875" style="138" customWidth="1"/>
    <col min="12546" max="12800" width="6.77734375" style="138"/>
    <col min="12801" max="12801" width="7.88671875" style="138" customWidth="1"/>
    <col min="12802" max="13056" width="6.77734375" style="138"/>
    <col min="13057" max="13057" width="7.88671875" style="138" customWidth="1"/>
    <col min="13058" max="13312" width="6.77734375" style="138"/>
    <col min="13313" max="13313" width="7.88671875" style="138" customWidth="1"/>
    <col min="13314" max="13568" width="6.77734375" style="138"/>
    <col min="13569" max="13569" width="7.88671875" style="138" customWidth="1"/>
    <col min="13570" max="13824" width="6.77734375" style="138"/>
    <col min="13825" max="13825" width="7.88671875" style="138" customWidth="1"/>
    <col min="13826" max="14080" width="6.77734375" style="138"/>
    <col min="14081" max="14081" width="7.88671875" style="138" customWidth="1"/>
    <col min="14082" max="14336" width="6.77734375" style="138"/>
    <col min="14337" max="14337" width="7.88671875" style="138" customWidth="1"/>
    <col min="14338" max="14592" width="6.77734375" style="138"/>
    <col min="14593" max="14593" width="7.88671875" style="138" customWidth="1"/>
    <col min="14594" max="14848" width="6.77734375" style="138"/>
    <col min="14849" max="14849" width="7.88671875" style="138" customWidth="1"/>
    <col min="14850" max="15104" width="6.77734375" style="138"/>
    <col min="15105" max="15105" width="7.88671875" style="138" customWidth="1"/>
    <col min="15106" max="15360" width="6.77734375" style="138"/>
    <col min="15361" max="15361" width="7.88671875" style="138" customWidth="1"/>
    <col min="15362" max="15616" width="6.77734375" style="138"/>
    <col min="15617" max="15617" width="7.88671875" style="138" customWidth="1"/>
    <col min="15618" max="15872" width="6.77734375" style="138"/>
    <col min="15873" max="15873" width="7.88671875" style="138" customWidth="1"/>
    <col min="15874" max="16128" width="6.77734375" style="138"/>
    <col min="16129" max="16129" width="7.88671875" style="138" customWidth="1"/>
    <col min="16130" max="16384" width="6.77734375" style="138"/>
  </cols>
  <sheetData>
    <row r="1" spans="2:13" ht="13.5" customHeight="1">
      <c r="B1" s="137"/>
      <c r="C1" s="137"/>
      <c r="D1" s="137"/>
      <c r="E1" s="137"/>
      <c r="F1" s="137"/>
      <c r="G1" s="137"/>
      <c r="H1" s="137"/>
      <c r="I1" s="137"/>
    </row>
    <row r="2" spans="2:13" ht="32.25" customHeight="1">
      <c r="B2" s="137"/>
      <c r="C2" s="137"/>
      <c r="D2" s="137"/>
      <c r="E2" s="137"/>
      <c r="F2" s="137"/>
      <c r="G2" s="137"/>
      <c r="H2" s="137"/>
      <c r="I2" s="137"/>
    </row>
    <row r="3" spans="2:13" ht="66.75" customHeight="1">
      <c r="B3" s="166" t="s">
        <v>1544</v>
      </c>
      <c r="C3" s="166"/>
      <c r="D3" s="166"/>
      <c r="E3" s="166"/>
      <c r="F3" s="166"/>
      <c r="G3" s="166"/>
      <c r="H3" s="166"/>
      <c r="I3" s="166"/>
      <c r="J3" s="166"/>
      <c r="K3" s="166"/>
      <c r="L3" s="166"/>
      <c r="M3" s="166"/>
    </row>
    <row r="4" spans="2:13" ht="43.5" customHeight="1">
      <c r="B4" s="167" t="s">
        <v>1543</v>
      </c>
      <c r="C4" s="167"/>
      <c r="D4" s="167"/>
      <c r="E4" s="167"/>
      <c r="F4" s="167"/>
      <c r="G4" s="167"/>
      <c r="H4" s="167"/>
      <c r="I4" s="167"/>
      <c r="J4" s="167"/>
      <c r="K4" s="167"/>
      <c r="L4" s="167"/>
      <c r="M4" s="167"/>
    </row>
    <row r="5" spans="2:13" ht="9.9499999999999993" customHeight="1">
      <c r="B5" s="139" t="s">
        <v>1542</v>
      </c>
      <c r="C5" s="139"/>
      <c r="D5" s="139"/>
      <c r="E5" s="139"/>
      <c r="F5" s="139"/>
      <c r="G5" s="139"/>
      <c r="H5" s="139"/>
      <c r="I5" s="139"/>
      <c r="J5" s="140"/>
      <c r="K5" s="140"/>
      <c r="L5" s="140"/>
      <c r="M5" s="140"/>
    </row>
    <row r="6" spans="2:13" ht="34.5" customHeight="1">
      <c r="B6" s="165"/>
      <c r="C6" s="165"/>
      <c r="D6" s="165"/>
      <c r="E6" s="165"/>
      <c r="F6" s="165"/>
      <c r="G6" s="165"/>
      <c r="H6" s="165"/>
      <c r="I6" s="165"/>
      <c r="J6" s="165"/>
      <c r="K6" s="165"/>
      <c r="L6" s="165"/>
      <c r="M6" s="165"/>
    </row>
    <row r="7" spans="2:13" ht="21.75" customHeight="1">
      <c r="B7" s="165"/>
      <c r="C7" s="165"/>
      <c r="D7" s="165"/>
      <c r="E7" s="165"/>
      <c r="F7" s="165"/>
      <c r="G7" s="165"/>
      <c r="H7" s="165"/>
      <c r="I7" s="165"/>
      <c r="J7" s="165"/>
      <c r="K7" s="165"/>
      <c r="L7" s="165"/>
      <c r="M7" s="165"/>
    </row>
    <row r="8" spans="2:13" ht="20.100000000000001" customHeight="1">
      <c r="B8" s="139"/>
      <c r="C8" s="139"/>
      <c r="D8" s="139"/>
      <c r="E8" s="139"/>
      <c r="F8" s="139"/>
      <c r="G8" s="139"/>
      <c r="H8" s="139"/>
      <c r="I8" s="139"/>
      <c r="J8" s="140"/>
      <c r="K8" s="140"/>
      <c r="L8" s="140"/>
      <c r="M8" s="140"/>
    </row>
    <row r="9" spans="2:13" ht="20.100000000000001" customHeight="1">
      <c r="B9" s="139"/>
      <c r="C9" s="139"/>
      <c r="D9" s="139"/>
      <c r="E9" s="139"/>
      <c r="F9" s="139"/>
      <c r="G9" s="139"/>
      <c r="H9" s="139"/>
      <c r="I9" s="139"/>
      <c r="J9" s="140"/>
      <c r="K9" s="140"/>
      <c r="L9" s="140"/>
      <c r="M9" s="140"/>
    </row>
    <row r="10" spans="2:13" ht="17.25" customHeight="1">
      <c r="B10" s="139"/>
      <c r="C10" s="139"/>
      <c r="D10" s="139"/>
      <c r="E10" s="139"/>
      <c r="F10" s="139"/>
      <c r="G10" s="139"/>
      <c r="H10" s="139"/>
      <c r="I10" s="139"/>
      <c r="J10" s="140"/>
      <c r="K10" s="140"/>
      <c r="L10" s="140"/>
      <c r="M10" s="140"/>
    </row>
    <row r="11" spans="2:13" ht="20.100000000000001" customHeight="1">
      <c r="B11" s="139"/>
      <c r="C11" s="139"/>
      <c r="D11" s="139"/>
      <c r="E11" s="139"/>
      <c r="F11" s="139"/>
      <c r="G11" s="139"/>
      <c r="H11" s="139"/>
      <c r="I11" s="139"/>
      <c r="J11" s="140"/>
      <c r="K11" s="140"/>
      <c r="L11" s="140"/>
      <c r="M11" s="140"/>
    </row>
    <row r="12" spans="2:13" ht="20.25">
      <c r="B12" s="168"/>
      <c r="C12" s="168"/>
      <c r="D12" s="168"/>
      <c r="E12" s="168"/>
      <c r="F12" s="168"/>
      <c r="G12" s="168"/>
      <c r="H12" s="168"/>
      <c r="I12" s="168"/>
      <c r="J12" s="168"/>
      <c r="K12" s="168"/>
      <c r="L12" s="168"/>
      <c r="M12" s="168"/>
    </row>
    <row r="13" spans="2:13" ht="15.75" customHeight="1">
      <c r="B13" s="137"/>
      <c r="C13" s="137"/>
      <c r="D13" s="137"/>
      <c r="E13" s="137"/>
      <c r="F13" s="137"/>
      <c r="G13" s="137"/>
      <c r="H13" s="137"/>
      <c r="I13" s="137"/>
      <c r="J13" s="141"/>
      <c r="K13" s="141"/>
      <c r="L13" s="141"/>
      <c r="M13" s="141"/>
    </row>
    <row r="14" spans="2:13" ht="72.75" customHeight="1">
      <c r="B14" s="137"/>
      <c r="C14" s="137"/>
      <c r="D14" s="137"/>
      <c r="E14" s="137"/>
      <c r="F14" s="137"/>
      <c r="G14" s="137"/>
      <c r="H14" s="137"/>
      <c r="I14" s="137"/>
      <c r="J14" s="141"/>
      <c r="K14" s="141"/>
      <c r="L14" s="141"/>
      <c r="M14" s="141"/>
    </row>
    <row r="15" spans="2:13" ht="42.75" customHeight="1">
      <c r="B15" s="165"/>
      <c r="C15" s="165"/>
      <c r="D15" s="165"/>
      <c r="E15" s="165"/>
      <c r="F15" s="165"/>
      <c r="G15" s="165"/>
      <c r="H15" s="165"/>
      <c r="I15" s="165"/>
      <c r="J15" s="165"/>
      <c r="K15" s="165"/>
      <c r="L15" s="165"/>
      <c r="M15" s="165"/>
    </row>
  </sheetData>
  <dataConsolidate/>
  <mergeCells count="6">
    <mergeCell ref="B15:M15"/>
    <mergeCell ref="B3:M3"/>
    <mergeCell ref="B4:M4"/>
    <mergeCell ref="B6:M6"/>
    <mergeCell ref="B7:M7"/>
    <mergeCell ref="B12:M12"/>
  </mergeCells>
  <phoneticPr fontId="7" type="noConversion"/>
  <pageMargins left="1.1417322834645669" right="0.74803149606299213" top="0.59055118110236227" bottom="0.59055118110236227"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G31"/>
  <sheetViews>
    <sheetView tabSelected="1" view="pageBreakPreview" topLeftCell="B1" zoomScaleNormal="100" zoomScaleSheetLayoutView="100" workbookViewId="0">
      <selection activeCell="E4" sqref="E4"/>
    </sheetView>
  </sheetViews>
  <sheetFormatPr defaultRowHeight="16.5"/>
  <cols>
    <col min="1" max="1" width="0" style="159" hidden="1" customWidth="1"/>
    <col min="2" max="3" width="4.109375" style="159" customWidth="1"/>
    <col min="4" max="4" width="31.6640625" style="159" customWidth="1"/>
    <col min="5" max="5" width="22.77734375" style="159" customWidth="1"/>
    <col min="6" max="6" width="53.88671875" style="159" customWidth="1"/>
    <col min="7" max="7" width="27.21875" style="159" customWidth="1"/>
    <col min="8" max="16384" width="8.88671875" style="159"/>
  </cols>
  <sheetData>
    <row r="1" spans="1:7" ht="24" customHeight="1">
      <c r="B1" s="169" t="s">
        <v>2450</v>
      </c>
      <c r="C1" s="169"/>
      <c r="D1" s="169"/>
      <c r="E1" s="169"/>
      <c r="F1" s="169"/>
      <c r="G1" s="169"/>
    </row>
    <row r="2" spans="1:7" ht="21.95" customHeight="1">
      <c r="B2" s="170" t="s">
        <v>2449</v>
      </c>
      <c r="C2" s="170"/>
      <c r="D2" s="170"/>
      <c r="E2" s="170"/>
      <c r="F2" s="171"/>
      <c r="G2" s="171"/>
    </row>
    <row r="3" spans="1:7" ht="21.95" customHeight="1">
      <c r="B3" s="172" t="s">
        <v>479</v>
      </c>
      <c r="C3" s="172"/>
      <c r="D3" s="172"/>
      <c r="E3" s="164" t="s">
        <v>480</v>
      </c>
      <c r="F3" s="164" t="s">
        <v>481</v>
      </c>
      <c r="G3" s="164" t="s">
        <v>482</v>
      </c>
    </row>
    <row r="4" spans="1:7" ht="21.95" customHeight="1">
      <c r="A4" s="162" t="s">
        <v>484</v>
      </c>
      <c r="B4" s="173" t="s">
        <v>486</v>
      </c>
      <c r="C4" s="173" t="s">
        <v>487</v>
      </c>
      <c r="D4" s="163" t="s">
        <v>488</v>
      </c>
      <c r="E4" s="161"/>
      <c r="F4" s="160" t="s">
        <v>489</v>
      </c>
      <c r="G4" s="160" t="s">
        <v>489</v>
      </c>
    </row>
    <row r="5" spans="1:7" ht="21.95" customHeight="1">
      <c r="A5" s="162" t="s">
        <v>491</v>
      </c>
      <c r="B5" s="173"/>
      <c r="C5" s="173"/>
      <c r="D5" s="163" t="s">
        <v>492</v>
      </c>
      <c r="E5" s="161"/>
      <c r="F5" s="160" t="s">
        <v>489</v>
      </c>
      <c r="G5" s="160" t="s">
        <v>489</v>
      </c>
    </row>
    <row r="6" spans="1:7" ht="21.95" customHeight="1">
      <c r="A6" s="162" t="s">
        <v>494</v>
      </c>
      <c r="B6" s="173"/>
      <c r="C6" s="173"/>
      <c r="D6" s="163" t="s">
        <v>495</v>
      </c>
      <c r="E6" s="161"/>
      <c r="F6" s="160" t="s">
        <v>489</v>
      </c>
      <c r="G6" s="160" t="s">
        <v>489</v>
      </c>
    </row>
    <row r="7" spans="1:7" ht="21.95" customHeight="1">
      <c r="A7" s="162" t="s">
        <v>497</v>
      </c>
      <c r="B7" s="173"/>
      <c r="C7" s="173"/>
      <c r="D7" s="163" t="s">
        <v>498</v>
      </c>
      <c r="E7" s="161"/>
      <c r="F7" s="160" t="s">
        <v>489</v>
      </c>
      <c r="G7" s="160" t="s">
        <v>489</v>
      </c>
    </row>
    <row r="8" spans="1:7" ht="21.95" customHeight="1">
      <c r="A8" s="162" t="s">
        <v>500</v>
      </c>
      <c r="B8" s="173"/>
      <c r="C8" s="173" t="s">
        <v>502</v>
      </c>
      <c r="D8" s="163" t="s">
        <v>503</v>
      </c>
      <c r="E8" s="161"/>
      <c r="F8" s="160" t="s">
        <v>489</v>
      </c>
      <c r="G8" s="160" t="s">
        <v>489</v>
      </c>
    </row>
    <row r="9" spans="1:7" ht="21.95" customHeight="1">
      <c r="A9" s="162" t="s">
        <v>505</v>
      </c>
      <c r="B9" s="173"/>
      <c r="C9" s="173"/>
      <c r="D9" s="163" t="s">
        <v>506</v>
      </c>
      <c r="E9" s="161"/>
      <c r="F9" s="160" t="s">
        <v>2448</v>
      </c>
      <c r="G9" s="160" t="s">
        <v>489</v>
      </c>
    </row>
    <row r="10" spans="1:7" ht="21.95" customHeight="1">
      <c r="A10" s="162" t="s">
        <v>509</v>
      </c>
      <c r="B10" s="173"/>
      <c r="C10" s="173"/>
      <c r="D10" s="163" t="s">
        <v>498</v>
      </c>
      <c r="E10" s="161"/>
      <c r="F10" s="160" t="s">
        <v>489</v>
      </c>
      <c r="G10" s="160" t="s">
        <v>489</v>
      </c>
    </row>
    <row r="11" spans="1:7" ht="21.95" customHeight="1">
      <c r="A11" s="162" t="s">
        <v>510</v>
      </c>
      <c r="B11" s="173"/>
      <c r="C11" s="173" t="s">
        <v>512</v>
      </c>
      <c r="D11" s="163" t="s">
        <v>513</v>
      </c>
      <c r="E11" s="161"/>
      <c r="F11" s="160" t="s">
        <v>489</v>
      </c>
      <c r="G11" s="160" t="s">
        <v>489</v>
      </c>
    </row>
    <row r="12" spans="1:7" ht="21.95" customHeight="1">
      <c r="A12" s="162" t="s">
        <v>514</v>
      </c>
      <c r="B12" s="173"/>
      <c r="C12" s="173"/>
      <c r="D12" s="163" t="s">
        <v>518</v>
      </c>
      <c r="E12" s="161"/>
      <c r="F12" s="160" t="s">
        <v>2447</v>
      </c>
      <c r="G12" s="160" t="s">
        <v>489</v>
      </c>
    </row>
    <row r="13" spans="1:7" ht="21.95" customHeight="1">
      <c r="A13" s="162" t="s">
        <v>522</v>
      </c>
      <c r="B13" s="173"/>
      <c r="C13" s="173"/>
      <c r="D13" s="163" t="s">
        <v>523</v>
      </c>
      <c r="E13" s="161"/>
      <c r="F13" s="160" t="s">
        <v>2446</v>
      </c>
      <c r="G13" s="160" t="s">
        <v>489</v>
      </c>
    </row>
    <row r="14" spans="1:7" ht="21.95" customHeight="1">
      <c r="A14" s="162" t="s">
        <v>525</v>
      </c>
      <c r="B14" s="173"/>
      <c r="C14" s="173"/>
      <c r="D14" s="163" t="s">
        <v>526</v>
      </c>
      <c r="E14" s="161"/>
      <c r="F14" s="160" t="s">
        <v>2445</v>
      </c>
      <c r="G14" s="160" t="s">
        <v>489</v>
      </c>
    </row>
    <row r="15" spans="1:7" ht="21.95" customHeight="1">
      <c r="A15" s="162" t="s">
        <v>530</v>
      </c>
      <c r="B15" s="173"/>
      <c r="C15" s="173"/>
      <c r="D15" s="163" t="s">
        <v>531</v>
      </c>
      <c r="E15" s="161"/>
      <c r="F15" s="160" t="s">
        <v>2444</v>
      </c>
      <c r="G15" s="160" t="s">
        <v>489</v>
      </c>
    </row>
    <row r="16" spans="1:7" ht="21.95" customHeight="1">
      <c r="A16" s="162" t="s">
        <v>2443</v>
      </c>
      <c r="B16" s="173"/>
      <c r="C16" s="173"/>
      <c r="D16" s="163" t="s">
        <v>2442</v>
      </c>
      <c r="E16" s="161"/>
      <c r="F16" s="160" t="s">
        <v>2441</v>
      </c>
      <c r="G16" s="160" t="s">
        <v>489</v>
      </c>
    </row>
    <row r="17" spans="1:7" ht="21.95" customHeight="1">
      <c r="A17" s="162" t="s">
        <v>538</v>
      </c>
      <c r="B17" s="173"/>
      <c r="C17" s="173"/>
      <c r="D17" s="163" t="s">
        <v>539</v>
      </c>
      <c r="E17" s="161"/>
      <c r="F17" s="160" t="s">
        <v>2440</v>
      </c>
      <c r="G17" s="160" t="s">
        <v>489</v>
      </c>
    </row>
    <row r="18" spans="1:7" ht="21.95" customHeight="1">
      <c r="A18" s="162" t="s">
        <v>542</v>
      </c>
      <c r="B18" s="173"/>
      <c r="C18" s="173"/>
      <c r="D18" s="163" t="s">
        <v>543</v>
      </c>
      <c r="E18" s="161"/>
      <c r="F18" s="160" t="s">
        <v>2439</v>
      </c>
      <c r="G18" s="160" t="s">
        <v>489</v>
      </c>
    </row>
    <row r="19" spans="1:7" ht="21.95" customHeight="1">
      <c r="A19" s="162" t="s">
        <v>552</v>
      </c>
      <c r="B19" s="173"/>
      <c r="C19" s="173"/>
      <c r="D19" s="163" t="s">
        <v>553</v>
      </c>
      <c r="E19" s="161"/>
      <c r="F19" s="160" t="s">
        <v>2438</v>
      </c>
      <c r="G19" s="160" t="s">
        <v>489</v>
      </c>
    </row>
    <row r="20" spans="1:7" ht="21.95" customHeight="1">
      <c r="A20" s="162" t="s">
        <v>547</v>
      </c>
      <c r="B20" s="173"/>
      <c r="C20" s="173"/>
      <c r="D20" s="163" t="s">
        <v>548</v>
      </c>
      <c r="E20" s="161"/>
      <c r="F20" s="160" t="s">
        <v>2437</v>
      </c>
      <c r="G20" s="160" t="s">
        <v>489</v>
      </c>
    </row>
    <row r="21" spans="1:7" ht="21.95" customHeight="1">
      <c r="A21" s="162" t="s">
        <v>554</v>
      </c>
      <c r="B21" s="173"/>
      <c r="C21" s="173"/>
      <c r="D21" s="163" t="s">
        <v>555</v>
      </c>
      <c r="E21" s="161"/>
      <c r="F21" s="160" t="s">
        <v>2436</v>
      </c>
      <c r="G21" s="160" t="s">
        <v>489</v>
      </c>
    </row>
    <row r="22" spans="1:7" ht="21.95" customHeight="1">
      <c r="A22" s="162" t="s">
        <v>556</v>
      </c>
      <c r="B22" s="173"/>
      <c r="C22" s="173"/>
      <c r="D22" s="163" t="s">
        <v>557</v>
      </c>
      <c r="E22" s="161"/>
      <c r="F22" s="160" t="s">
        <v>2435</v>
      </c>
      <c r="G22" s="160" t="s">
        <v>489</v>
      </c>
    </row>
    <row r="23" spans="1:7" ht="21.95" customHeight="1">
      <c r="A23" s="162" t="s">
        <v>558</v>
      </c>
      <c r="B23" s="173"/>
      <c r="C23" s="173"/>
      <c r="D23" s="163" t="s">
        <v>498</v>
      </c>
      <c r="E23" s="161"/>
      <c r="F23" s="160" t="s">
        <v>489</v>
      </c>
      <c r="G23" s="160" t="s">
        <v>489</v>
      </c>
    </row>
    <row r="24" spans="1:7" ht="21.95" customHeight="1">
      <c r="A24" s="162" t="s">
        <v>559</v>
      </c>
      <c r="B24" s="174" t="s">
        <v>560</v>
      </c>
      <c r="C24" s="174"/>
      <c r="D24" s="175"/>
      <c r="E24" s="161"/>
      <c r="F24" s="160" t="s">
        <v>489</v>
      </c>
      <c r="G24" s="160" t="s">
        <v>489</v>
      </c>
    </row>
    <row r="25" spans="1:7" ht="21.95" customHeight="1">
      <c r="A25" s="162" t="s">
        <v>561</v>
      </c>
      <c r="B25" s="174" t="s">
        <v>562</v>
      </c>
      <c r="C25" s="174"/>
      <c r="D25" s="175"/>
      <c r="E25" s="161"/>
      <c r="F25" s="160" t="s">
        <v>2434</v>
      </c>
      <c r="G25" s="160" t="s">
        <v>489</v>
      </c>
    </row>
    <row r="26" spans="1:7" ht="21.95" customHeight="1">
      <c r="A26" s="162" t="s">
        <v>565</v>
      </c>
      <c r="B26" s="174" t="s">
        <v>566</v>
      </c>
      <c r="C26" s="174"/>
      <c r="D26" s="175"/>
      <c r="E26" s="161"/>
      <c r="F26" s="160" t="s">
        <v>2433</v>
      </c>
      <c r="G26" s="160" t="s">
        <v>489</v>
      </c>
    </row>
    <row r="27" spans="1:7" ht="21.95" customHeight="1">
      <c r="A27" s="162" t="s">
        <v>1535</v>
      </c>
      <c r="B27" s="174" t="s">
        <v>2432</v>
      </c>
      <c r="C27" s="174"/>
      <c r="D27" s="175"/>
      <c r="E27" s="161"/>
      <c r="F27" s="160" t="s">
        <v>489</v>
      </c>
      <c r="G27" s="160" t="s">
        <v>489</v>
      </c>
    </row>
    <row r="28" spans="1:7" ht="21.95" customHeight="1">
      <c r="A28" s="162" t="s">
        <v>570</v>
      </c>
      <c r="B28" s="174" t="s">
        <v>571</v>
      </c>
      <c r="C28" s="174"/>
      <c r="D28" s="175"/>
      <c r="E28" s="161"/>
      <c r="F28" s="160" t="s">
        <v>489</v>
      </c>
      <c r="G28" s="160" t="s">
        <v>489</v>
      </c>
    </row>
    <row r="29" spans="1:7" ht="21.95" customHeight="1">
      <c r="A29" s="162" t="s">
        <v>572</v>
      </c>
      <c r="B29" s="174" t="s">
        <v>573</v>
      </c>
      <c r="C29" s="174"/>
      <c r="D29" s="175"/>
      <c r="E29" s="161"/>
      <c r="F29" s="160" t="s">
        <v>2431</v>
      </c>
      <c r="G29" s="160" t="s">
        <v>489</v>
      </c>
    </row>
    <row r="30" spans="1:7" ht="21.95" customHeight="1">
      <c r="A30" s="162" t="s">
        <v>575</v>
      </c>
      <c r="B30" s="174" t="s">
        <v>576</v>
      </c>
      <c r="C30" s="174"/>
      <c r="D30" s="175"/>
      <c r="E30" s="161"/>
      <c r="F30" s="160" t="s">
        <v>489</v>
      </c>
      <c r="G30" s="160" t="s">
        <v>489</v>
      </c>
    </row>
    <row r="31" spans="1:7" ht="21.95" customHeight="1">
      <c r="A31" s="162" t="s">
        <v>584</v>
      </c>
      <c r="B31" s="174" t="s">
        <v>585</v>
      </c>
      <c r="C31" s="174"/>
      <c r="D31" s="175"/>
      <c r="E31" s="161"/>
      <c r="F31" s="160" t="s">
        <v>489</v>
      </c>
      <c r="G31" s="160" t="s">
        <v>489</v>
      </c>
    </row>
  </sheetData>
  <mergeCells count="16">
    <mergeCell ref="B30:D30"/>
    <mergeCell ref="B31:D31"/>
    <mergeCell ref="B24:D24"/>
    <mergeCell ref="B25:D25"/>
    <mergeCell ref="B26:D26"/>
    <mergeCell ref="B27:D27"/>
    <mergeCell ref="B28:D28"/>
    <mergeCell ref="B29:D29"/>
    <mergeCell ref="B1:G1"/>
    <mergeCell ref="B2:E2"/>
    <mergeCell ref="F2:G2"/>
    <mergeCell ref="B3:D3"/>
    <mergeCell ref="B4:B23"/>
    <mergeCell ref="C4:C7"/>
    <mergeCell ref="C8:C10"/>
    <mergeCell ref="C11:C23"/>
  </mergeCells>
  <phoneticPr fontId="7" type="noConversion"/>
  <pageMargins left="0.78740157480314954" right="0" top="0.39370078740157477" bottom="0.39370078740157477" header="0" footer="0"/>
  <pageSetup paperSize="9" scale="82" fitToHeight="0" orientation="landscape" r:id="rId1"/>
</worksheet>
</file>

<file path=xl/worksheets/sheet4.xml><?xml version="1.0" encoding="utf-8"?>
<worksheet xmlns="http://schemas.openxmlformats.org/spreadsheetml/2006/main" xmlns:r="http://schemas.openxmlformats.org/officeDocument/2006/relationships">
  <sheetPr>
    <tabColor rgb="FF00B050"/>
  </sheetPr>
  <dimension ref="A1:X175"/>
  <sheetViews>
    <sheetView showGridLines="0" view="pageBreakPreview" topLeftCell="C2" zoomScaleSheetLayoutView="100" workbookViewId="0">
      <selection activeCell="C3" sqref="C3:N3"/>
    </sheetView>
  </sheetViews>
  <sheetFormatPr defaultRowHeight="13.5"/>
  <cols>
    <col min="1" max="1" width="3.21875" hidden="1" customWidth="1"/>
    <col min="2" max="2" width="1.88671875" customWidth="1"/>
    <col min="3" max="4" width="4.5546875" customWidth="1"/>
    <col min="5" max="5" width="31.6640625" customWidth="1"/>
    <col min="6" max="8" width="15.77734375" customWidth="1"/>
    <col min="9" max="9" width="15.44140625" customWidth="1"/>
    <col min="10" max="12" width="2.33203125" customWidth="1"/>
    <col min="13" max="13" width="6.44140625" customWidth="1"/>
    <col min="14" max="14" width="45.5546875" customWidth="1"/>
    <col min="15" max="15" width="4.33203125" customWidth="1"/>
    <col min="17" max="17" width="8.5546875" customWidth="1"/>
    <col min="18" max="18" width="11.21875" customWidth="1"/>
    <col min="19" max="20" width="8.5546875" customWidth="1"/>
    <col min="21" max="21" width="13.88671875" customWidth="1"/>
    <col min="22" max="22" width="8.5546875" customWidth="1"/>
    <col min="23" max="23" width="11.21875" customWidth="1"/>
    <col min="24" max="27" width="8.5546875" customWidth="1"/>
  </cols>
  <sheetData>
    <row r="1" spans="1:24" ht="12" hidden="1" customHeight="1">
      <c r="A1" s="68"/>
      <c r="B1" s="68"/>
      <c r="C1" s="68" t="s">
        <v>470</v>
      </c>
      <c r="D1" s="68"/>
      <c r="E1" s="68"/>
      <c r="F1" s="68"/>
      <c r="G1" s="68"/>
      <c r="H1" s="69" t="s">
        <v>471</v>
      </c>
      <c r="I1" s="68"/>
      <c r="J1" s="68"/>
      <c r="K1" s="68"/>
      <c r="L1" s="68"/>
      <c r="M1" s="69"/>
      <c r="N1" s="68"/>
      <c r="O1" s="68"/>
      <c r="P1" s="68"/>
      <c r="Q1" s="68"/>
      <c r="R1" s="68"/>
      <c r="S1" s="68"/>
      <c r="T1" s="68"/>
      <c r="U1" s="68"/>
      <c r="V1" s="68"/>
      <c r="W1" s="68"/>
      <c r="X1" s="68"/>
    </row>
    <row r="2" spans="1:24" ht="15" customHeight="1">
      <c r="A2" s="68"/>
      <c r="B2" s="68"/>
      <c r="C2" s="68" t="s">
        <v>472</v>
      </c>
      <c r="D2" s="68"/>
      <c r="E2" s="70">
        <v>2</v>
      </c>
      <c r="F2" s="70"/>
      <c r="G2" s="70"/>
      <c r="H2" s="70">
        <v>6</v>
      </c>
      <c r="I2" s="68"/>
      <c r="J2" s="68"/>
      <c r="K2" s="68"/>
      <c r="L2" s="68"/>
      <c r="M2" s="69"/>
      <c r="N2" s="68"/>
      <c r="O2" s="68"/>
      <c r="P2" s="68"/>
      <c r="Q2" s="68"/>
      <c r="R2" s="68"/>
      <c r="S2" s="68"/>
      <c r="T2" s="68"/>
      <c r="U2" s="68"/>
      <c r="V2" s="68"/>
      <c r="W2" s="68"/>
      <c r="X2" s="68"/>
    </row>
    <row r="3" spans="1:24" ht="28.5" customHeight="1">
      <c r="A3" s="68"/>
      <c r="B3" s="68" t="s">
        <v>473</v>
      </c>
      <c r="C3" s="285" t="s">
        <v>474</v>
      </c>
      <c r="D3" s="285"/>
      <c r="E3" s="285"/>
      <c r="F3" s="285"/>
      <c r="G3" s="285"/>
      <c r="H3" s="285"/>
      <c r="I3" s="285"/>
      <c r="J3" s="285"/>
      <c r="K3" s="285"/>
      <c r="L3" s="285"/>
      <c r="M3" s="285"/>
      <c r="N3" s="285"/>
      <c r="O3" s="71"/>
      <c r="P3" s="68"/>
      <c r="Q3" s="68"/>
      <c r="R3" s="68"/>
      <c r="S3" s="68"/>
      <c r="T3" s="68"/>
      <c r="U3" s="68"/>
      <c r="V3" s="68"/>
      <c r="W3" s="68"/>
      <c r="X3" s="68"/>
    </row>
    <row r="4" spans="1:24" ht="28.5" customHeight="1" thickBot="1">
      <c r="A4" s="68"/>
      <c r="B4" s="70" t="s">
        <v>475</v>
      </c>
      <c r="C4" s="286" t="s">
        <v>476</v>
      </c>
      <c r="D4" s="286"/>
      <c r="E4" s="287" t="s">
        <v>588</v>
      </c>
      <c r="F4" s="287"/>
      <c r="G4" s="287"/>
      <c r="H4" s="288"/>
      <c r="I4" s="72" t="s">
        <v>477</v>
      </c>
      <c r="J4" s="289">
        <f>H37</f>
        <v>0</v>
      </c>
      <c r="K4" s="289"/>
      <c r="L4" s="289"/>
      <c r="M4" s="289"/>
      <c r="N4" s="73" t="str">
        <f>NUMBERSTRING(J4,1)</f>
        <v>영</v>
      </c>
      <c r="O4" s="74" t="s">
        <v>478</v>
      </c>
      <c r="P4" s="68"/>
      <c r="Q4" s="68"/>
      <c r="R4" s="68"/>
      <c r="S4" s="68"/>
      <c r="T4" s="75"/>
      <c r="U4" s="68"/>
      <c r="V4" s="68"/>
      <c r="W4" s="68"/>
      <c r="X4" s="68"/>
    </row>
    <row r="5" spans="1:24" ht="20.45" customHeight="1" thickBot="1">
      <c r="A5" s="68"/>
      <c r="B5" s="76"/>
      <c r="C5" s="290" t="s">
        <v>479</v>
      </c>
      <c r="D5" s="291"/>
      <c r="E5" s="291"/>
      <c r="F5" s="132" t="s">
        <v>1540</v>
      </c>
      <c r="G5" s="132" t="s">
        <v>1541</v>
      </c>
      <c r="H5" s="77" t="s">
        <v>480</v>
      </c>
      <c r="I5" s="292" t="s">
        <v>481</v>
      </c>
      <c r="J5" s="293"/>
      <c r="K5" s="293"/>
      <c r="L5" s="293"/>
      <c r="M5" s="293"/>
      <c r="N5" s="294" t="s">
        <v>482</v>
      </c>
      <c r="O5" s="295"/>
      <c r="P5" s="68"/>
      <c r="Q5" s="68"/>
      <c r="R5" s="68"/>
      <c r="S5" s="68" t="s">
        <v>483</v>
      </c>
      <c r="T5" s="68"/>
      <c r="U5" s="78"/>
      <c r="V5" s="68"/>
      <c r="W5" s="68"/>
      <c r="X5" s="68"/>
    </row>
    <row r="6" spans="1:24" ht="20.45" customHeight="1">
      <c r="A6" s="79" t="s">
        <v>484</v>
      </c>
      <c r="B6" s="80" t="s">
        <v>485</v>
      </c>
      <c r="C6" s="244" t="s">
        <v>486</v>
      </c>
      <c r="D6" s="274" t="s">
        <v>487</v>
      </c>
      <c r="E6" s="81" t="s">
        <v>488</v>
      </c>
      <c r="F6" s="82">
        <f>'집계표(기계소방)'!F27</f>
        <v>0</v>
      </c>
      <c r="G6" s="82">
        <f>'집계표(전기소방)'!I29</f>
        <v>0</v>
      </c>
      <c r="H6" s="82">
        <f>'기초자료 (1)'!B3</f>
        <v>0</v>
      </c>
      <c r="I6" s="279" t="s">
        <v>489</v>
      </c>
      <c r="J6" s="280"/>
      <c r="K6" s="280"/>
      <c r="L6" s="280"/>
      <c r="M6" s="83"/>
      <c r="N6" s="281" t="s">
        <v>489</v>
      </c>
      <c r="O6" s="282"/>
      <c r="P6" s="68"/>
      <c r="Q6" s="68" t="s">
        <v>490</v>
      </c>
      <c r="R6" s="277">
        <f>H6+H10+H13</f>
        <v>0</v>
      </c>
      <c r="S6" s="277"/>
      <c r="T6" s="68"/>
      <c r="U6" s="84"/>
      <c r="V6" s="68"/>
      <c r="W6" s="68"/>
      <c r="X6" s="68"/>
    </row>
    <row r="7" spans="1:24" ht="20.45" customHeight="1">
      <c r="A7" s="79" t="s">
        <v>491</v>
      </c>
      <c r="B7" s="80"/>
      <c r="C7" s="245"/>
      <c r="D7" s="275"/>
      <c r="E7" s="85" t="s">
        <v>492</v>
      </c>
      <c r="F7" s="86"/>
      <c r="G7" s="86"/>
      <c r="H7" s="86"/>
      <c r="I7" s="283" t="s">
        <v>489</v>
      </c>
      <c r="J7" s="284"/>
      <c r="K7" s="284"/>
      <c r="L7" s="284"/>
      <c r="M7" s="87"/>
      <c r="N7" s="249" t="s">
        <v>489</v>
      </c>
      <c r="O7" s="228"/>
      <c r="P7" s="68"/>
      <c r="Q7" s="68" t="s">
        <v>493</v>
      </c>
      <c r="R7" s="277">
        <f>H14</f>
        <v>0</v>
      </c>
      <c r="S7" s="277"/>
      <c r="T7" s="68"/>
      <c r="U7" s="68"/>
      <c r="V7" s="68"/>
      <c r="W7" s="68"/>
      <c r="X7" s="68"/>
    </row>
    <row r="8" spans="1:24" ht="20.45" customHeight="1">
      <c r="A8" s="79" t="s">
        <v>494</v>
      </c>
      <c r="B8" s="88"/>
      <c r="C8" s="245"/>
      <c r="D8" s="275"/>
      <c r="E8" s="85" t="s">
        <v>495</v>
      </c>
      <c r="F8" s="86"/>
      <c r="G8" s="86"/>
      <c r="H8" s="86"/>
      <c r="I8" s="187" t="s">
        <v>489</v>
      </c>
      <c r="J8" s="188"/>
      <c r="K8" s="188"/>
      <c r="L8" s="188"/>
      <c r="M8" s="87"/>
      <c r="N8" s="249" t="s">
        <v>489</v>
      </c>
      <c r="O8" s="228"/>
      <c r="P8" s="68"/>
      <c r="Q8" s="68" t="s">
        <v>496</v>
      </c>
      <c r="R8" s="277">
        <f>H30</f>
        <v>0</v>
      </c>
      <c r="S8" s="277"/>
      <c r="T8" s="68"/>
      <c r="U8" s="68"/>
      <c r="V8" s="68"/>
      <c r="W8" s="68"/>
      <c r="X8" s="68"/>
    </row>
    <row r="9" spans="1:24" ht="20.45" customHeight="1" thickBot="1">
      <c r="A9" s="79" t="s">
        <v>497</v>
      </c>
      <c r="B9" s="88"/>
      <c r="C9" s="245"/>
      <c r="D9" s="276"/>
      <c r="E9" s="89" t="s">
        <v>498</v>
      </c>
      <c r="F9" s="90">
        <f>SUM(F6:F8)</f>
        <v>0</v>
      </c>
      <c r="G9" s="90">
        <f>SUM(G6:G8)</f>
        <v>0</v>
      </c>
      <c r="H9" s="90">
        <f>SUM(H6:H8)</f>
        <v>0</v>
      </c>
      <c r="I9" s="195" t="s">
        <v>489</v>
      </c>
      <c r="J9" s="196"/>
      <c r="K9" s="196"/>
      <c r="L9" s="196"/>
      <c r="M9" s="91"/>
      <c r="N9" s="222" t="s">
        <v>489</v>
      </c>
      <c r="O9" s="223"/>
      <c r="P9" s="68"/>
      <c r="Q9" s="68" t="s">
        <v>499</v>
      </c>
      <c r="R9" s="277">
        <f>H34+H35</f>
        <v>0</v>
      </c>
      <c r="S9" s="277"/>
      <c r="T9" s="68"/>
      <c r="U9" s="68"/>
      <c r="V9" s="68"/>
      <c r="W9" s="68"/>
      <c r="X9" s="68"/>
    </row>
    <row r="10" spans="1:24" ht="20.45" customHeight="1">
      <c r="A10" s="79" t="s">
        <v>500</v>
      </c>
      <c r="B10" s="80" t="s">
        <v>501</v>
      </c>
      <c r="C10" s="245"/>
      <c r="D10" s="274" t="s">
        <v>502</v>
      </c>
      <c r="E10" s="81" t="s">
        <v>503</v>
      </c>
      <c r="F10" s="82">
        <f>'집계표(기계소방)'!H27</f>
        <v>0</v>
      </c>
      <c r="G10" s="82">
        <f>'집계표(전기소방)'!L29</f>
        <v>0</v>
      </c>
      <c r="H10" s="82">
        <f>'기초자료 (1)'!B4</f>
        <v>0</v>
      </c>
      <c r="I10" s="271" t="s">
        <v>489</v>
      </c>
      <c r="J10" s="272"/>
      <c r="K10" s="272"/>
      <c r="L10" s="272"/>
      <c r="M10" s="92"/>
      <c r="N10" s="273" t="s">
        <v>489</v>
      </c>
      <c r="O10" s="240"/>
      <c r="P10" s="68"/>
      <c r="Q10" s="68" t="s">
        <v>504</v>
      </c>
      <c r="R10" s="277">
        <f>H36</f>
        <v>0</v>
      </c>
      <c r="S10" s="277"/>
      <c r="T10" s="68"/>
      <c r="U10" s="68"/>
      <c r="V10" s="68"/>
      <c r="W10" s="68"/>
      <c r="X10" s="68"/>
    </row>
    <row r="11" spans="1:24" ht="20.45" customHeight="1">
      <c r="A11" s="79" t="s">
        <v>505</v>
      </c>
      <c r="B11" s="80"/>
      <c r="C11" s="245"/>
      <c r="D11" s="275"/>
      <c r="E11" s="85" t="s">
        <v>506</v>
      </c>
      <c r="F11" s="86">
        <f>F10*$M$11</f>
        <v>0</v>
      </c>
      <c r="G11" s="86">
        <f>G10*$M$11</f>
        <v>0</v>
      </c>
      <c r="H11" s="86">
        <f>H10*$M$11</f>
        <v>0</v>
      </c>
      <c r="I11" s="225" t="s">
        <v>507</v>
      </c>
      <c r="J11" s="226"/>
      <c r="K11" s="226"/>
      <c r="L11" s="226"/>
      <c r="M11" s="93">
        <v>0.125</v>
      </c>
      <c r="N11" s="249" t="s">
        <v>508</v>
      </c>
      <c r="O11" s="278"/>
      <c r="P11" s="68"/>
      <c r="Q11" s="68"/>
      <c r="R11" s="68"/>
      <c r="S11" s="68"/>
      <c r="T11" s="68"/>
      <c r="U11" s="68"/>
      <c r="V11" s="68"/>
      <c r="W11" s="68"/>
      <c r="X11" s="68"/>
    </row>
    <row r="12" spans="1:24" ht="20.45" customHeight="1" thickBot="1">
      <c r="A12" s="79" t="s">
        <v>509</v>
      </c>
      <c r="B12" s="88"/>
      <c r="C12" s="245"/>
      <c r="D12" s="276"/>
      <c r="E12" s="89" t="s">
        <v>498</v>
      </c>
      <c r="F12" s="90">
        <f>SUM(F10:F11)</f>
        <v>0</v>
      </c>
      <c r="G12" s="90">
        <f>SUM(G10:G11)</f>
        <v>0</v>
      </c>
      <c r="H12" s="90">
        <f>SUM(H10:H11)</f>
        <v>0</v>
      </c>
      <c r="I12" s="195" t="s">
        <v>489</v>
      </c>
      <c r="J12" s="196"/>
      <c r="K12" s="196"/>
      <c r="L12" s="196"/>
      <c r="M12" s="94"/>
      <c r="N12" s="222" t="s">
        <v>489</v>
      </c>
      <c r="O12" s="223"/>
      <c r="P12" s="68"/>
      <c r="Q12" s="95"/>
      <c r="R12" s="95"/>
      <c r="S12" s="95"/>
      <c r="T12" s="68"/>
      <c r="U12" s="68"/>
      <c r="V12" s="96"/>
      <c r="W12" s="96"/>
      <c r="X12" s="68"/>
    </row>
    <row r="13" spans="1:24" ht="20.45" customHeight="1" thickBot="1">
      <c r="A13" s="79" t="s">
        <v>510</v>
      </c>
      <c r="B13" s="80" t="s">
        <v>511</v>
      </c>
      <c r="C13" s="245"/>
      <c r="D13" s="241" t="s">
        <v>512</v>
      </c>
      <c r="E13" s="97" t="s">
        <v>513</v>
      </c>
      <c r="F13" s="98">
        <f>'집계표(기계소방)'!J27</f>
        <v>0</v>
      </c>
      <c r="G13" s="98">
        <f>'집계표(전기소방)'!N29</f>
        <v>0</v>
      </c>
      <c r="H13" s="98">
        <f>'기초자료 (1)'!B5</f>
        <v>0</v>
      </c>
      <c r="I13" s="271" t="s">
        <v>489</v>
      </c>
      <c r="J13" s="272"/>
      <c r="K13" s="272"/>
      <c r="L13" s="272"/>
      <c r="M13" s="99"/>
      <c r="N13" s="273" t="s">
        <v>489</v>
      </c>
      <c r="O13" s="240"/>
      <c r="P13" s="68"/>
      <c r="Q13" s="68"/>
      <c r="R13" s="68"/>
      <c r="S13" s="68"/>
      <c r="T13" s="68"/>
      <c r="U13" s="68"/>
      <c r="V13" s="269"/>
      <c r="W13" s="269"/>
      <c r="X13" s="68"/>
    </row>
    <row r="14" spans="1:24" ht="20.45" customHeight="1" thickBot="1">
      <c r="A14" s="79" t="s">
        <v>514</v>
      </c>
      <c r="B14" s="100"/>
      <c r="C14" s="245"/>
      <c r="D14" s="242"/>
      <c r="E14" s="101" t="s">
        <v>515</v>
      </c>
      <c r="F14" s="102"/>
      <c r="G14" s="102"/>
      <c r="H14" s="102"/>
      <c r="I14" s="225"/>
      <c r="J14" s="226"/>
      <c r="K14" s="226"/>
      <c r="L14" s="226"/>
      <c r="M14" s="103"/>
      <c r="N14" s="264"/>
      <c r="O14" s="228"/>
      <c r="P14" s="68"/>
      <c r="Q14" s="260" t="s">
        <v>516</v>
      </c>
      <c r="R14" s="261"/>
      <c r="S14" s="261"/>
      <c r="T14" s="261"/>
      <c r="U14" s="262"/>
      <c r="V14" s="269"/>
      <c r="W14" s="207"/>
      <c r="X14" s="68"/>
    </row>
    <row r="15" spans="1:24" ht="20.45" customHeight="1" thickTop="1" thickBot="1">
      <c r="A15" s="79" t="s">
        <v>514</v>
      </c>
      <c r="B15" s="100" t="s">
        <v>517</v>
      </c>
      <c r="C15" s="245"/>
      <c r="D15" s="242"/>
      <c r="E15" s="85" t="s">
        <v>518</v>
      </c>
      <c r="F15" s="86">
        <f>F12*$M$15</f>
        <v>0</v>
      </c>
      <c r="G15" s="86">
        <f>G12*$M$15</f>
        <v>0</v>
      </c>
      <c r="H15" s="86">
        <f>H12*$M$15</f>
        <v>0</v>
      </c>
      <c r="I15" s="225" t="s">
        <v>519</v>
      </c>
      <c r="J15" s="226"/>
      <c r="K15" s="226"/>
      <c r="L15" s="226"/>
      <c r="M15" s="103">
        <v>3.6999999999999998E-2</v>
      </c>
      <c r="N15" s="264" t="s">
        <v>520</v>
      </c>
      <c r="O15" s="228"/>
      <c r="P15" s="68"/>
      <c r="Q15" s="265" t="s">
        <v>521</v>
      </c>
      <c r="R15" s="266"/>
      <c r="S15" s="266"/>
      <c r="T15" s="267">
        <f>H6+H10+H35</f>
        <v>0</v>
      </c>
      <c r="U15" s="268"/>
      <c r="V15" s="269"/>
      <c r="W15" s="207"/>
      <c r="X15" s="96"/>
    </row>
    <row r="16" spans="1:24" ht="20.45" customHeight="1" thickBot="1">
      <c r="A16" s="79" t="s">
        <v>522</v>
      </c>
      <c r="B16" s="79"/>
      <c r="C16" s="245"/>
      <c r="D16" s="242"/>
      <c r="E16" s="85" t="s">
        <v>523</v>
      </c>
      <c r="F16" s="86">
        <f>F12*$M$16</f>
        <v>0</v>
      </c>
      <c r="G16" s="86">
        <f>G12*$M$16</f>
        <v>0</v>
      </c>
      <c r="H16" s="86">
        <f>H12*$M$16</f>
        <v>0</v>
      </c>
      <c r="I16" s="225" t="s">
        <v>519</v>
      </c>
      <c r="J16" s="226"/>
      <c r="K16" s="226"/>
      <c r="L16" s="226"/>
      <c r="M16" s="103">
        <v>1.01E-2</v>
      </c>
      <c r="N16" s="227" t="s">
        <v>524</v>
      </c>
      <c r="O16" s="270"/>
      <c r="P16" s="68"/>
      <c r="Q16" s="68"/>
      <c r="R16" s="68"/>
      <c r="S16" s="68"/>
      <c r="T16" s="68"/>
      <c r="U16" s="68"/>
      <c r="V16" s="68"/>
      <c r="W16" s="68"/>
      <c r="X16" s="68"/>
    </row>
    <row r="17" spans="1:23" ht="20.45" customHeight="1" thickBot="1">
      <c r="A17" s="79" t="s">
        <v>525</v>
      </c>
      <c r="B17" s="79"/>
      <c r="C17" s="245"/>
      <c r="D17" s="242"/>
      <c r="E17" s="85" t="s">
        <v>526</v>
      </c>
      <c r="F17" s="86">
        <f>F10*$M$17</f>
        <v>0</v>
      </c>
      <c r="G17" s="86">
        <f>G10*$M$17</f>
        <v>0</v>
      </c>
      <c r="H17" s="86">
        <f>H10*$M$17</f>
        <v>0</v>
      </c>
      <c r="I17" s="225" t="s">
        <v>527</v>
      </c>
      <c r="J17" s="226"/>
      <c r="K17" s="226"/>
      <c r="L17" s="226"/>
      <c r="M17" s="104">
        <v>3.5450000000000002E-2</v>
      </c>
      <c r="N17" s="227" t="s">
        <v>528</v>
      </c>
      <c r="O17" s="228"/>
      <c r="P17" s="68"/>
      <c r="Q17" s="260" t="s">
        <v>529</v>
      </c>
      <c r="R17" s="261"/>
      <c r="S17" s="261"/>
      <c r="T17" s="261"/>
      <c r="U17" s="262"/>
      <c r="V17" s="68"/>
      <c r="W17" s="68"/>
    </row>
    <row r="18" spans="1:23" ht="20.45" customHeight="1" thickTop="1">
      <c r="A18" s="79" t="s">
        <v>530</v>
      </c>
      <c r="B18" s="79"/>
      <c r="C18" s="245"/>
      <c r="D18" s="242"/>
      <c r="E18" s="85" t="s">
        <v>531</v>
      </c>
      <c r="F18" s="86">
        <f>F10*$M$18</f>
        <v>0</v>
      </c>
      <c r="G18" s="86">
        <f>G10*$M$18</f>
        <v>0</v>
      </c>
      <c r="H18" s="86">
        <f>H10*$M$18</f>
        <v>0</v>
      </c>
      <c r="I18" s="225" t="s">
        <v>527</v>
      </c>
      <c r="J18" s="226"/>
      <c r="K18" s="226"/>
      <c r="L18" s="226"/>
      <c r="M18" s="93">
        <v>4.4999999999999998E-2</v>
      </c>
      <c r="N18" s="227" t="s">
        <v>528</v>
      </c>
      <c r="O18" s="228"/>
      <c r="P18" s="68"/>
      <c r="Q18" s="105" t="s">
        <v>532</v>
      </c>
      <c r="R18" s="106">
        <f>(H6+H10+(H35/1.1))*2.93%</f>
        <v>0</v>
      </c>
      <c r="S18" s="239" t="s">
        <v>533</v>
      </c>
      <c r="T18" s="239"/>
      <c r="U18" s="263"/>
      <c r="V18" s="107" t="str">
        <f>IF(T15&gt;=500000000, "5억기준으로 요율변경","")</f>
        <v/>
      </c>
      <c r="W18" s="68"/>
    </row>
    <row r="19" spans="1:23" ht="20.45" customHeight="1" thickBot="1">
      <c r="A19" s="79" t="s">
        <v>530</v>
      </c>
      <c r="B19" s="79"/>
      <c r="C19" s="245"/>
      <c r="D19" s="242"/>
      <c r="E19" s="101" t="s">
        <v>534</v>
      </c>
      <c r="F19" s="86">
        <f>F17*$M$19</f>
        <v>0</v>
      </c>
      <c r="G19" s="86">
        <f>G17*$M$19</f>
        <v>0</v>
      </c>
      <c r="H19" s="86">
        <f>H17*$M$19</f>
        <v>0</v>
      </c>
      <c r="I19" s="256" t="s">
        <v>535</v>
      </c>
      <c r="J19" s="257"/>
      <c r="K19" s="257"/>
      <c r="L19" s="257"/>
      <c r="M19" s="103">
        <v>0.12809999999999999</v>
      </c>
      <c r="N19" s="227" t="s">
        <v>528</v>
      </c>
      <c r="O19" s="228"/>
      <c r="P19" s="68"/>
      <c r="Q19" s="108" t="s">
        <v>536</v>
      </c>
      <c r="R19" s="109">
        <f>(H6+H10)*2.93%*1.2</f>
        <v>0</v>
      </c>
      <c r="S19" s="258" t="s">
        <v>537</v>
      </c>
      <c r="T19" s="258"/>
      <c r="U19" s="259"/>
      <c r="V19" s="110" t="str">
        <f>IF(T15&gt;=500000000, "5억기준으로 요율변경","")</f>
        <v/>
      </c>
      <c r="W19" s="96"/>
    </row>
    <row r="20" spans="1:23" ht="20.45" customHeight="1" thickBot="1">
      <c r="A20" s="79" t="s">
        <v>538</v>
      </c>
      <c r="B20" s="79"/>
      <c r="C20" s="245"/>
      <c r="D20" s="242"/>
      <c r="E20" s="85" t="s">
        <v>539</v>
      </c>
      <c r="F20" s="86">
        <f>(F10)*$M$20</f>
        <v>0</v>
      </c>
      <c r="G20" s="86">
        <f>(G10)*$M$20</f>
        <v>0</v>
      </c>
      <c r="H20" s="86">
        <f>(H10)*$M$20</f>
        <v>0</v>
      </c>
      <c r="I20" s="225" t="s">
        <v>527</v>
      </c>
      <c r="J20" s="226"/>
      <c r="K20" s="226"/>
      <c r="L20" s="226"/>
      <c r="M20" s="93">
        <v>2.3E-2</v>
      </c>
      <c r="N20" s="227" t="s">
        <v>540</v>
      </c>
      <c r="O20" s="228"/>
      <c r="P20" s="68"/>
      <c r="Q20" s="260" t="s">
        <v>541</v>
      </c>
      <c r="R20" s="261"/>
      <c r="S20" s="261"/>
      <c r="T20" s="261"/>
      <c r="U20" s="262"/>
      <c r="V20" s="111"/>
      <c r="W20" s="96"/>
    </row>
    <row r="21" spans="1:23" ht="20.45" customHeight="1" thickTop="1">
      <c r="A21" s="79" t="s">
        <v>542</v>
      </c>
      <c r="B21" s="79"/>
      <c r="C21" s="245"/>
      <c r="D21" s="242"/>
      <c r="E21" s="85" t="s">
        <v>543</v>
      </c>
      <c r="F21" s="86">
        <f>(F9+F10)*$M$21</f>
        <v>0</v>
      </c>
      <c r="G21" s="86">
        <f>(G9+G10)*$M$21</f>
        <v>0</v>
      </c>
      <c r="H21" s="86">
        <f>(H9+H10)*$M$21</f>
        <v>0</v>
      </c>
      <c r="I21" s="225" t="s">
        <v>544</v>
      </c>
      <c r="J21" s="226"/>
      <c r="K21" s="226"/>
      <c r="L21" s="226"/>
      <c r="M21" s="103">
        <v>2.93E-2</v>
      </c>
      <c r="N21" s="227" t="s">
        <v>545</v>
      </c>
      <c r="O21" s="228"/>
      <c r="P21" s="112"/>
      <c r="Q21" s="105" t="s">
        <v>532</v>
      </c>
      <c r="R21" s="106">
        <f>((H6+H10+(H35/1.1))*1.86%)+5349000</f>
        <v>5349000</v>
      </c>
      <c r="S21" s="250" t="s">
        <v>546</v>
      </c>
      <c r="T21" s="251"/>
      <c r="U21" s="252"/>
      <c r="V21" s="113"/>
      <c r="W21" s="96"/>
    </row>
    <row r="22" spans="1:23" ht="20.45" customHeight="1" thickBot="1">
      <c r="A22" s="79" t="s">
        <v>547</v>
      </c>
      <c r="B22" s="79"/>
      <c r="C22" s="245"/>
      <c r="D22" s="242"/>
      <c r="E22" s="85" t="s">
        <v>548</v>
      </c>
      <c r="F22" s="86">
        <f>(F9+F12)*$M$22</f>
        <v>0</v>
      </c>
      <c r="G22" s="86">
        <f>(G9+G12)*$M$22</f>
        <v>0</v>
      </c>
      <c r="H22" s="86">
        <f>(H9+H12)*$M$22</f>
        <v>0</v>
      </c>
      <c r="I22" s="225" t="s">
        <v>549</v>
      </c>
      <c r="J22" s="226"/>
      <c r="K22" s="226"/>
      <c r="L22" s="226"/>
      <c r="M22" s="93">
        <v>7.8E-2</v>
      </c>
      <c r="N22" s="227" t="s">
        <v>550</v>
      </c>
      <c r="O22" s="228"/>
      <c r="P22" s="68"/>
      <c r="Q22" s="108" t="s">
        <v>536</v>
      </c>
      <c r="R22" s="109">
        <f>((H6+H10)*1.86%+5349000)*1.2</f>
        <v>6418800</v>
      </c>
      <c r="S22" s="253" t="s">
        <v>551</v>
      </c>
      <c r="T22" s="254"/>
      <c r="U22" s="255"/>
      <c r="V22" s="113"/>
      <c r="W22" s="96"/>
    </row>
    <row r="23" spans="1:23" ht="20.45" customHeight="1">
      <c r="A23" s="79" t="s">
        <v>552</v>
      </c>
      <c r="B23" s="79"/>
      <c r="C23" s="245"/>
      <c r="D23" s="242"/>
      <c r="E23" s="85" t="s">
        <v>553</v>
      </c>
      <c r="F23" s="86"/>
      <c r="G23" s="86"/>
      <c r="H23" s="86"/>
      <c r="I23" s="247"/>
      <c r="J23" s="248"/>
      <c r="K23" s="248"/>
      <c r="L23" s="248"/>
      <c r="M23" s="114"/>
      <c r="N23" s="249" t="s">
        <v>489</v>
      </c>
      <c r="O23" s="228"/>
      <c r="P23" s="68"/>
      <c r="Q23" s="68"/>
      <c r="R23" s="68"/>
      <c r="S23" s="68"/>
      <c r="T23" s="68"/>
      <c r="U23" s="68"/>
      <c r="V23" s="96"/>
      <c r="W23" s="96"/>
    </row>
    <row r="24" spans="1:23" ht="20.45" customHeight="1">
      <c r="A24" s="79" t="s">
        <v>554</v>
      </c>
      <c r="B24" s="79"/>
      <c r="C24" s="245"/>
      <c r="D24" s="242"/>
      <c r="E24" s="85" t="s">
        <v>555</v>
      </c>
      <c r="F24" s="86"/>
      <c r="G24" s="86"/>
      <c r="H24" s="86"/>
      <c r="I24" s="247"/>
      <c r="J24" s="248"/>
      <c r="K24" s="248"/>
      <c r="L24" s="248"/>
      <c r="M24" s="114"/>
      <c r="N24" s="249" t="s">
        <v>489</v>
      </c>
      <c r="O24" s="228"/>
      <c r="P24" s="68"/>
      <c r="Q24" s="68"/>
      <c r="R24" s="68"/>
      <c r="S24" s="68"/>
      <c r="T24" s="68"/>
      <c r="U24" s="68"/>
      <c r="V24" s="96"/>
      <c r="W24" s="115"/>
    </row>
    <row r="25" spans="1:23" ht="20.45" customHeight="1">
      <c r="A25" s="79" t="s">
        <v>556</v>
      </c>
      <c r="B25" s="79"/>
      <c r="C25" s="245"/>
      <c r="D25" s="242"/>
      <c r="E25" s="85" t="s">
        <v>557</v>
      </c>
      <c r="F25" s="86"/>
      <c r="G25" s="86"/>
      <c r="H25" s="86"/>
      <c r="I25" s="247"/>
      <c r="J25" s="248"/>
      <c r="K25" s="248"/>
      <c r="L25" s="248"/>
      <c r="M25" s="114"/>
      <c r="N25" s="249" t="s">
        <v>489</v>
      </c>
      <c r="O25" s="228"/>
      <c r="P25" s="68"/>
      <c r="Q25" s="68"/>
      <c r="R25" s="68"/>
      <c r="S25" s="68"/>
      <c r="T25" s="68"/>
      <c r="U25" s="68"/>
      <c r="V25" s="96"/>
      <c r="W25" s="96"/>
    </row>
    <row r="26" spans="1:23" ht="20.45" customHeight="1" thickBot="1">
      <c r="A26" s="79" t="s">
        <v>558</v>
      </c>
      <c r="B26" s="79"/>
      <c r="C26" s="246"/>
      <c r="D26" s="243"/>
      <c r="E26" s="116" t="s">
        <v>498</v>
      </c>
      <c r="F26" s="117">
        <f>SUM(F13:F25)</f>
        <v>0</v>
      </c>
      <c r="G26" s="117">
        <f>SUM(G13:G25)</f>
        <v>0</v>
      </c>
      <c r="H26" s="117">
        <f>SUM(H13:H25)</f>
        <v>0</v>
      </c>
      <c r="I26" s="195" t="s">
        <v>489</v>
      </c>
      <c r="J26" s="196"/>
      <c r="K26" s="196"/>
      <c r="L26" s="196"/>
      <c r="M26" s="118"/>
      <c r="N26" s="222" t="s">
        <v>489</v>
      </c>
      <c r="O26" s="223"/>
      <c r="P26" s="96"/>
      <c r="Q26" s="68"/>
      <c r="R26" s="68"/>
      <c r="S26" s="68"/>
      <c r="T26" s="68"/>
      <c r="U26" s="68"/>
      <c r="V26" s="68"/>
      <c r="W26" s="68"/>
    </row>
    <row r="27" spans="1:23" ht="20.45" customHeight="1" thickBot="1">
      <c r="A27" s="79" t="s">
        <v>559</v>
      </c>
      <c r="B27" s="79"/>
      <c r="C27" s="176" t="s">
        <v>560</v>
      </c>
      <c r="D27" s="177"/>
      <c r="E27" s="177"/>
      <c r="F27" s="119">
        <f>TRUNC(F9+F12+F26, 0)</f>
        <v>0</v>
      </c>
      <c r="G27" s="119">
        <f>TRUNC(G9+G12+G26, 0)</f>
        <v>0</v>
      </c>
      <c r="H27" s="119">
        <f>TRUNC(H9+H12+H26, 0)</f>
        <v>0</v>
      </c>
      <c r="I27" s="234" t="s">
        <v>489</v>
      </c>
      <c r="J27" s="235"/>
      <c r="K27" s="235"/>
      <c r="L27" s="235"/>
      <c r="M27" s="120"/>
      <c r="N27" s="180" t="s">
        <v>489</v>
      </c>
      <c r="O27" s="181"/>
      <c r="P27" s="96"/>
      <c r="Q27" s="68"/>
      <c r="R27" s="68"/>
      <c r="S27" s="68"/>
      <c r="T27" s="68"/>
      <c r="U27" s="68"/>
      <c r="V27" s="68"/>
      <c r="W27" s="68"/>
    </row>
    <row r="28" spans="1:23" ht="20.45" customHeight="1">
      <c r="A28" s="79" t="s">
        <v>561</v>
      </c>
      <c r="B28" s="79"/>
      <c r="C28" s="236" t="s">
        <v>562</v>
      </c>
      <c r="D28" s="209"/>
      <c r="E28" s="209"/>
      <c r="F28" s="121">
        <f>F27*$M$28</f>
        <v>0</v>
      </c>
      <c r="G28" s="121">
        <f>G27*$M$28</f>
        <v>0</v>
      </c>
      <c r="H28" s="121">
        <f>H27*$M$28</f>
        <v>0</v>
      </c>
      <c r="I28" s="237" t="s">
        <v>563</v>
      </c>
      <c r="J28" s="238"/>
      <c r="K28" s="238"/>
      <c r="L28" s="238"/>
      <c r="M28" s="122">
        <v>0.06</v>
      </c>
      <c r="N28" s="239" t="s">
        <v>564</v>
      </c>
      <c r="O28" s="240"/>
      <c r="P28" s="96"/>
      <c r="Q28" s="68"/>
      <c r="R28" s="68"/>
      <c r="S28" s="68"/>
      <c r="T28" s="68"/>
      <c r="U28" s="68"/>
      <c r="V28" s="68"/>
      <c r="W28" s="68"/>
    </row>
    <row r="29" spans="1:23" ht="20.45" customHeight="1">
      <c r="A29" s="79" t="s">
        <v>565</v>
      </c>
      <c r="B29" s="79"/>
      <c r="C29" s="224" t="s">
        <v>566</v>
      </c>
      <c r="D29" s="186"/>
      <c r="E29" s="186"/>
      <c r="F29" s="86">
        <f>(F12+F26+F28)*$M$29</f>
        <v>0</v>
      </c>
      <c r="G29" s="86">
        <f>(G12+G26+G28)*$M$29</f>
        <v>0</v>
      </c>
      <c r="H29" s="86">
        <f>(H12+H26+H28)*$M$29</f>
        <v>0</v>
      </c>
      <c r="I29" s="225" t="s">
        <v>567</v>
      </c>
      <c r="J29" s="226"/>
      <c r="K29" s="226"/>
      <c r="L29" s="226"/>
      <c r="M29" s="123">
        <v>0.15</v>
      </c>
      <c r="N29" s="227" t="s">
        <v>568</v>
      </c>
      <c r="O29" s="228"/>
      <c r="P29" s="96"/>
      <c r="Q29" s="68"/>
      <c r="R29" s="68"/>
      <c r="S29" s="68"/>
      <c r="T29" s="68"/>
      <c r="U29" s="68"/>
      <c r="V29" s="68"/>
      <c r="W29" s="68"/>
    </row>
    <row r="30" spans="1:23" ht="20.45" customHeight="1" thickBot="1">
      <c r="A30" s="79"/>
      <c r="B30" s="79"/>
      <c r="C30" s="229" t="s">
        <v>569</v>
      </c>
      <c r="D30" s="230"/>
      <c r="E30" s="231"/>
      <c r="F30" s="124"/>
      <c r="G30" s="124"/>
      <c r="H30" s="124"/>
      <c r="I30" s="195"/>
      <c r="J30" s="196"/>
      <c r="K30" s="196"/>
      <c r="L30" s="196"/>
      <c r="M30" s="94"/>
      <c r="N30" s="232" t="s">
        <v>489</v>
      </c>
      <c r="O30" s="233"/>
      <c r="P30" s="96"/>
      <c r="Q30" s="68"/>
      <c r="R30" s="68"/>
      <c r="S30" s="68"/>
      <c r="T30" s="68"/>
      <c r="U30" s="68"/>
      <c r="V30" s="68"/>
      <c r="W30" s="68"/>
    </row>
    <row r="31" spans="1:23" ht="20.45" customHeight="1">
      <c r="A31" s="79" t="s">
        <v>570</v>
      </c>
      <c r="B31" s="79"/>
      <c r="C31" s="201" t="s">
        <v>571</v>
      </c>
      <c r="D31" s="202"/>
      <c r="E31" s="202"/>
      <c r="F31" s="125">
        <f>SUM(F27:F30)</f>
        <v>0</v>
      </c>
      <c r="G31" s="125">
        <f>SUM(G27:G30)</f>
        <v>0</v>
      </c>
      <c r="H31" s="125">
        <f>SUM(H27:H30)</f>
        <v>0</v>
      </c>
      <c r="I31" s="203" t="s">
        <v>489</v>
      </c>
      <c r="J31" s="204"/>
      <c r="K31" s="204"/>
      <c r="L31" s="204"/>
      <c r="M31" s="126"/>
      <c r="N31" s="216" t="s">
        <v>489</v>
      </c>
      <c r="O31" s="217"/>
      <c r="P31" s="96"/>
      <c r="Q31" s="127"/>
      <c r="R31" s="68"/>
      <c r="S31" s="68"/>
      <c r="T31" s="68"/>
      <c r="U31" s="68"/>
      <c r="V31" s="68"/>
      <c r="W31" s="68"/>
    </row>
    <row r="32" spans="1:23" ht="20.45" customHeight="1" thickBot="1">
      <c r="A32" s="79" t="s">
        <v>572</v>
      </c>
      <c r="B32" s="79"/>
      <c r="C32" s="218" t="s">
        <v>573</v>
      </c>
      <c r="D32" s="219"/>
      <c r="E32" s="219"/>
      <c r="F32" s="90">
        <f>F31*$M$32</f>
        <v>0</v>
      </c>
      <c r="G32" s="90">
        <f>G31*$M$32</f>
        <v>0</v>
      </c>
      <c r="H32" s="90">
        <f>H31*$M$32</f>
        <v>0</v>
      </c>
      <c r="I32" s="220" t="s">
        <v>574</v>
      </c>
      <c r="J32" s="221"/>
      <c r="K32" s="221"/>
      <c r="L32" s="221"/>
      <c r="M32" s="128">
        <v>0.1</v>
      </c>
      <c r="N32" s="222" t="s">
        <v>489</v>
      </c>
      <c r="O32" s="223"/>
      <c r="P32" s="96"/>
      <c r="Q32" s="68"/>
      <c r="R32" s="68"/>
      <c r="S32" s="68"/>
      <c r="T32" s="68"/>
      <c r="U32" s="68"/>
      <c r="V32" s="68"/>
      <c r="W32" s="68"/>
    </row>
    <row r="33" spans="1:21" ht="20.45" customHeight="1" thickBot="1">
      <c r="A33" s="79" t="s">
        <v>575</v>
      </c>
      <c r="B33" s="79"/>
      <c r="C33" s="201" t="s">
        <v>576</v>
      </c>
      <c r="D33" s="202"/>
      <c r="E33" s="202"/>
      <c r="F33" s="125">
        <f>ROUNDDOWN(SUM(F31:F32),-3)</f>
        <v>0</v>
      </c>
      <c r="G33" s="125">
        <f>ROUNDDOWN(SUM(G31:G32),-3)</f>
        <v>0</v>
      </c>
      <c r="H33" s="125">
        <f>ROUNDDOWN(SUM(H31:H32),-3)</f>
        <v>0</v>
      </c>
      <c r="I33" s="203" t="s">
        <v>489</v>
      </c>
      <c r="J33" s="204"/>
      <c r="K33" s="204"/>
      <c r="L33" s="204"/>
      <c r="M33" s="126"/>
      <c r="N33" s="205" t="s">
        <v>577</v>
      </c>
      <c r="O33" s="206"/>
      <c r="P33" s="96"/>
      <c r="Q33" s="207" t="s">
        <v>578</v>
      </c>
      <c r="R33" s="207"/>
      <c r="S33" s="68"/>
      <c r="T33" s="68"/>
      <c r="U33" s="68"/>
    </row>
    <row r="34" spans="1:21" ht="20.45" customHeight="1" thickBot="1">
      <c r="A34" s="79" t="s">
        <v>579</v>
      </c>
      <c r="B34" s="79"/>
      <c r="C34" s="208" t="s">
        <v>580</v>
      </c>
      <c r="D34" s="209"/>
      <c r="E34" s="209"/>
      <c r="F34" s="98"/>
      <c r="G34" s="98"/>
      <c r="H34" s="98"/>
      <c r="I34" s="210" t="s">
        <v>489</v>
      </c>
      <c r="J34" s="211"/>
      <c r="K34" s="211"/>
      <c r="L34" s="211"/>
      <c r="M34" s="99"/>
      <c r="N34" s="212" t="s">
        <v>581</v>
      </c>
      <c r="O34" s="213"/>
      <c r="P34" s="96"/>
      <c r="Q34" s="214"/>
      <c r="R34" s="215"/>
      <c r="S34" s="68"/>
      <c r="T34" s="68"/>
      <c r="U34" s="68"/>
    </row>
    <row r="35" spans="1:21" ht="20.45" customHeight="1" thickBot="1">
      <c r="A35" s="79" t="s">
        <v>579</v>
      </c>
      <c r="B35" s="79"/>
      <c r="C35" s="185" t="s">
        <v>582</v>
      </c>
      <c r="D35" s="186"/>
      <c r="E35" s="186"/>
      <c r="F35" s="98"/>
      <c r="G35" s="98"/>
      <c r="H35" s="98"/>
      <c r="I35" s="187" t="s">
        <v>489</v>
      </c>
      <c r="J35" s="188"/>
      <c r="K35" s="188"/>
      <c r="L35" s="188"/>
      <c r="M35" s="114"/>
      <c r="N35" s="189" t="s">
        <v>581</v>
      </c>
      <c r="O35" s="190"/>
      <c r="P35" s="96"/>
      <c r="Q35" s="191"/>
      <c r="R35" s="192"/>
      <c r="S35" s="68"/>
      <c r="T35" s="68"/>
      <c r="U35" s="68"/>
    </row>
    <row r="36" spans="1:21" ht="20.45" customHeight="1" thickBot="1">
      <c r="A36" s="79" t="s">
        <v>579</v>
      </c>
      <c r="B36" s="79"/>
      <c r="C36" s="193" t="s">
        <v>583</v>
      </c>
      <c r="D36" s="194"/>
      <c r="E36" s="194"/>
      <c r="F36" s="98"/>
      <c r="G36" s="98"/>
      <c r="H36" s="98"/>
      <c r="I36" s="195" t="s">
        <v>489</v>
      </c>
      <c r="J36" s="196"/>
      <c r="K36" s="196"/>
      <c r="L36" s="196"/>
      <c r="M36" s="118"/>
      <c r="N36" s="197" t="s">
        <v>581</v>
      </c>
      <c r="O36" s="198"/>
      <c r="P36" s="96"/>
      <c r="Q36" s="199"/>
      <c r="R36" s="200"/>
      <c r="S36" s="68"/>
      <c r="T36" s="68"/>
      <c r="U36" s="68"/>
    </row>
    <row r="37" spans="1:21" ht="20.45" customHeight="1" thickBot="1">
      <c r="A37" s="79" t="s">
        <v>584</v>
      </c>
      <c r="B37" s="79"/>
      <c r="C37" s="176" t="s">
        <v>585</v>
      </c>
      <c r="D37" s="177"/>
      <c r="E37" s="177"/>
      <c r="F37" s="129">
        <f>SUM(F33:F36)</f>
        <v>0</v>
      </c>
      <c r="G37" s="129">
        <f>SUM(G33:G36)</f>
        <v>0</v>
      </c>
      <c r="H37" s="129">
        <f>SUM(H33:H36)</f>
        <v>0</v>
      </c>
      <c r="I37" s="178" t="s">
        <v>489</v>
      </c>
      <c r="J37" s="179"/>
      <c r="K37" s="179"/>
      <c r="L37" s="179"/>
      <c r="M37" s="130"/>
      <c r="N37" s="180" t="s">
        <v>489</v>
      </c>
      <c r="O37" s="181"/>
      <c r="P37" s="96"/>
      <c r="Q37" s="131" t="s">
        <v>586</v>
      </c>
      <c r="R37" s="131"/>
      <c r="S37" s="131"/>
      <c r="T37" s="131"/>
      <c r="U37" s="131"/>
    </row>
    <row r="38" spans="1:21" ht="16.5">
      <c r="A38" s="68"/>
      <c r="B38" s="68"/>
      <c r="C38" s="68"/>
      <c r="D38" s="68"/>
      <c r="E38" s="68"/>
      <c r="F38" s="68"/>
      <c r="G38" s="68"/>
      <c r="H38" s="68"/>
      <c r="I38" s="68"/>
      <c r="J38" s="68"/>
      <c r="K38" s="68"/>
      <c r="L38" s="68"/>
      <c r="M38" s="69"/>
      <c r="N38" s="182"/>
      <c r="O38" s="182"/>
      <c r="P38" s="68"/>
      <c r="Q38" s="131"/>
      <c r="R38" s="131"/>
      <c r="S38" s="131"/>
      <c r="T38" s="131"/>
      <c r="U38" s="131"/>
    </row>
    <row r="39" spans="1:21" ht="16.5">
      <c r="A39" s="68"/>
      <c r="B39" s="68"/>
      <c r="C39" s="68"/>
      <c r="D39" s="68"/>
      <c r="E39" s="68"/>
      <c r="F39" s="68"/>
      <c r="G39" s="68"/>
      <c r="H39" s="68"/>
      <c r="I39" s="68"/>
      <c r="J39" s="68"/>
      <c r="K39" s="68"/>
      <c r="L39" s="68"/>
      <c r="M39" s="69"/>
      <c r="N39" s="183"/>
      <c r="O39" s="183"/>
      <c r="P39" s="68"/>
      <c r="Q39" s="131"/>
      <c r="R39" s="131"/>
      <c r="S39" s="131"/>
      <c r="T39" s="131"/>
      <c r="U39" s="131"/>
    </row>
    <row r="40" spans="1:21" ht="16.5">
      <c r="A40" s="68"/>
      <c r="B40" s="68"/>
      <c r="C40" s="68"/>
      <c r="D40" s="68"/>
      <c r="E40" s="68"/>
      <c r="F40" s="68"/>
      <c r="G40" s="68"/>
      <c r="H40" s="68"/>
      <c r="I40" s="68"/>
      <c r="J40" s="68"/>
      <c r="K40" s="68"/>
      <c r="L40" s="68"/>
      <c r="M40" s="69"/>
      <c r="N40" s="183"/>
      <c r="O40" s="183"/>
      <c r="P40" s="68"/>
      <c r="Q40" s="131"/>
      <c r="R40" s="131"/>
      <c r="S40" s="131"/>
      <c r="T40" s="131"/>
      <c r="U40" s="131"/>
    </row>
    <row r="41" spans="1:21" ht="16.5">
      <c r="A41" s="68"/>
      <c r="B41" s="68"/>
      <c r="C41" s="68"/>
      <c r="D41" s="68"/>
      <c r="E41" s="68"/>
      <c r="F41" s="68"/>
      <c r="G41" s="68"/>
      <c r="H41" s="68"/>
      <c r="I41" s="68"/>
      <c r="J41" s="68"/>
      <c r="K41" s="68"/>
      <c r="L41" s="68"/>
      <c r="M41" s="69"/>
      <c r="N41" s="183"/>
      <c r="O41" s="183"/>
      <c r="P41" s="68"/>
      <c r="Q41" s="131"/>
      <c r="R41" s="131"/>
      <c r="S41" s="131"/>
      <c r="T41" s="131"/>
      <c r="U41" s="131"/>
    </row>
    <row r="42" spans="1:21" ht="16.5">
      <c r="A42" s="68"/>
      <c r="B42" s="68"/>
      <c r="C42" s="68"/>
      <c r="D42" s="68"/>
      <c r="E42" s="68"/>
      <c r="F42" s="68"/>
      <c r="G42" s="68"/>
      <c r="H42" s="68"/>
      <c r="I42" s="68"/>
      <c r="J42" s="68"/>
      <c r="K42" s="68"/>
      <c r="L42" s="68"/>
      <c r="M42" s="69"/>
      <c r="N42" s="183"/>
      <c r="O42" s="183"/>
      <c r="P42" s="68"/>
      <c r="Q42" s="131"/>
      <c r="R42" s="131"/>
      <c r="S42" s="131"/>
      <c r="T42" s="131"/>
      <c r="U42" s="131"/>
    </row>
    <row r="43" spans="1:21" ht="16.5">
      <c r="A43" s="68"/>
      <c r="B43" s="68"/>
      <c r="C43" s="68"/>
      <c r="D43" s="68"/>
      <c r="E43" s="68"/>
      <c r="F43" s="68"/>
      <c r="G43" s="68"/>
      <c r="H43" s="68"/>
      <c r="I43" s="68"/>
      <c r="J43" s="68"/>
      <c r="K43" s="68"/>
      <c r="L43" s="68"/>
      <c r="M43" s="69"/>
      <c r="N43" s="183"/>
      <c r="O43" s="183"/>
      <c r="P43" s="68"/>
      <c r="Q43" s="131"/>
      <c r="R43" s="131"/>
      <c r="S43" s="131"/>
      <c r="T43" s="131"/>
      <c r="U43" s="131"/>
    </row>
    <row r="44" spans="1:21" ht="16.5">
      <c r="A44" s="68"/>
      <c r="B44" s="68"/>
      <c r="C44" s="68"/>
      <c r="D44" s="68"/>
      <c r="E44" s="68"/>
      <c r="F44" s="68"/>
      <c r="G44" s="68"/>
      <c r="H44" s="68"/>
      <c r="I44" s="68"/>
      <c r="J44" s="68"/>
      <c r="K44" s="68"/>
      <c r="L44" s="68"/>
      <c r="M44" s="69"/>
      <c r="N44" s="183"/>
      <c r="O44" s="183"/>
      <c r="P44" s="68"/>
      <c r="Q44" s="131"/>
      <c r="R44" s="131"/>
      <c r="S44" s="131"/>
      <c r="T44" s="131"/>
      <c r="U44" s="131"/>
    </row>
    <row r="45" spans="1:21" ht="16.5">
      <c r="A45" s="68"/>
      <c r="B45" s="68"/>
      <c r="C45" s="68"/>
      <c r="D45" s="68"/>
      <c r="E45" s="68"/>
      <c r="F45" s="68"/>
      <c r="G45" s="68"/>
      <c r="H45" s="68"/>
      <c r="I45" s="68"/>
      <c r="J45" s="68"/>
      <c r="K45" s="68"/>
      <c r="L45" s="68"/>
      <c r="M45" s="69"/>
      <c r="N45" s="183"/>
      <c r="O45" s="183"/>
      <c r="P45" s="68"/>
      <c r="Q45" s="131"/>
      <c r="R45" s="131"/>
      <c r="S45" s="131"/>
      <c r="T45" s="131"/>
      <c r="U45" s="131"/>
    </row>
    <row r="46" spans="1:21" ht="16.5">
      <c r="A46" s="68"/>
      <c r="B46" s="68"/>
      <c r="C46" s="68"/>
      <c r="D46" s="68"/>
      <c r="E46" s="68"/>
      <c r="F46" s="68"/>
      <c r="G46" s="68"/>
      <c r="H46" s="68"/>
      <c r="I46" s="68"/>
      <c r="J46" s="68"/>
      <c r="K46" s="68"/>
      <c r="L46" s="68"/>
      <c r="M46" s="69"/>
      <c r="N46" s="183"/>
      <c r="O46" s="183"/>
      <c r="P46" s="68"/>
      <c r="Q46" s="131"/>
      <c r="R46" s="131"/>
      <c r="S46" s="131"/>
      <c r="T46" s="131"/>
      <c r="U46" s="131"/>
    </row>
    <row r="47" spans="1:21" ht="16.5">
      <c r="A47" s="68"/>
      <c r="B47" s="68"/>
      <c r="C47" s="68"/>
      <c r="D47" s="68"/>
      <c r="E47" s="68"/>
      <c r="F47" s="68"/>
      <c r="G47" s="68"/>
      <c r="H47" s="68"/>
      <c r="I47" s="68"/>
      <c r="J47" s="68"/>
      <c r="K47" s="68"/>
      <c r="L47" s="68"/>
      <c r="M47" s="69"/>
      <c r="N47" s="183"/>
      <c r="O47" s="183"/>
      <c r="P47" s="68"/>
      <c r="Q47" s="131"/>
      <c r="R47" s="131"/>
      <c r="S47" s="131"/>
      <c r="T47" s="131"/>
      <c r="U47" s="131"/>
    </row>
    <row r="48" spans="1:21" ht="16.5">
      <c r="A48" s="68"/>
      <c r="B48" s="68"/>
      <c r="C48" s="68"/>
      <c r="D48" s="68"/>
      <c r="E48" s="68"/>
      <c r="F48" s="68"/>
      <c r="G48" s="68"/>
      <c r="H48" s="68"/>
      <c r="I48" s="68"/>
      <c r="J48" s="68"/>
      <c r="K48" s="68"/>
      <c r="L48" s="68"/>
      <c r="M48" s="69"/>
      <c r="N48" s="183"/>
      <c r="O48" s="183"/>
      <c r="P48" s="68"/>
      <c r="Q48" s="131"/>
      <c r="R48" s="131"/>
      <c r="S48" s="131"/>
      <c r="T48" s="131"/>
      <c r="U48" s="131"/>
    </row>
    <row r="49" spans="14:21" ht="16.5">
      <c r="N49" s="183"/>
      <c r="O49" s="183"/>
      <c r="P49" s="68"/>
      <c r="Q49" s="131"/>
      <c r="R49" s="131"/>
      <c r="S49" s="131"/>
      <c r="T49" s="131"/>
      <c r="U49" s="131"/>
    </row>
    <row r="50" spans="14:21" ht="16.5">
      <c r="N50" s="183"/>
      <c r="O50" s="183"/>
      <c r="P50" s="68"/>
      <c r="Q50" s="131"/>
      <c r="R50" s="131"/>
      <c r="S50" s="131"/>
      <c r="T50" s="131"/>
      <c r="U50" s="131"/>
    </row>
    <row r="51" spans="14:21" ht="16.5">
      <c r="N51" s="183"/>
      <c r="O51" s="183"/>
      <c r="P51" s="68"/>
      <c r="Q51" s="131"/>
      <c r="R51" s="131"/>
      <c r="S51" s="131"/>
      <c r="T51" s="131"/>
      <c r="U51" s="131"/>
    </row>
    <row r="52" spans="14:21" ht="16.5">
      <c r="N52" s="183"/>
      <c r="O52" s="183"/>
      <c r="P52" s="68"/>
      <c r="Q52" s="131"/>
      <c r="R52" s="131"/>
      <c r="S52" s="131"/>
      <c r="T52" s="131"/>
      <c r="U52" s="131"/>
    </row>
    <row r="53" spans="14:21" ht="16.5">
      <c r="N53" s="183"/>
      <c r="O53" s="183"/>
      <c r="P53" s="68"/>
      <c r="Q53" s="131"/>
      <c r="R53" s="131"/>
      <c r="S53" s="131"/>
      <c r="T53" s="131"/>
      <c r="U53" s="131"/>
    </row>
    <row r="54" spans="14:21" ht="16.5">
      <c r="N54" s="183"/>
      <c r="O54" s="183"/>
      <c r="P54" s="68"/>
      <c r="Q54" s="131"/>
      <c r="R54" s="131"/>
      <c r="S54" s="131"/>
      <c r="T54" s="131"/>
      <c r="U54" s="131"/>
    </row>
    <row r="55" spans="14:21" ht="16.5">
      <c r="N55" s="183"/>
      <c r="O55" s="183"/>
      <c r="P55" s="68"/>
      <c r="Q55" s="131"/>
      <c r="R55" s="131"/>
      <c r="S55" s="131"/>
      <c r="T55" s="131"/>
      <c r="U55" s="131"/>
    </row>
    <row r="56" spans="14:21" ht="16.5">
      <c r="N56" s="183"/>
      <c r="O56" s="183"/>
      <c r="P56" s="68"/>
      <c r="Q56" s="131"/>
      <c r="R56" s="131"/>
      <c r="S56" s="131"/>
      <c r="T56" s="131"/>
      <c r="U56" s="131"/>
    </row>
    <row r="57" spans="14:21" ht="16.5">
      <c r="N57" s="183"/>
      <c r="O57" s="183"/>
      <c r="P57" s="68"/>
      <c r="Q57" s="131"/>
      <c r="R57" s="131"/>
      <c r="S57" s="131"/>
      <c r="T57" s="131"/>
      <c r="U57" s="131"/>
    </row>
    <row r="58" spans="14:21" ht="16.5">
      <c r="N58" s="183"/>
      <c r="O58" s="183"/>
      <c r="P58" s="68"/>
      <c r="Q58" s="131"/>
      <c r="R58" s="131"/>
      <c r="S58" s="131"/>
      <c r="T58" s="131"/>
      <c r="U58" s="131"/>
    </row>
    <row r="59" spans="14:21" ht="16.5">
      <c r="N59" s="183"/>
      <c r="O59" s="183"/>
      <c r="P59" s="68"/>
      <c r="Q59" s="131"/>
      <c r="R59" s="131"/>
      <c r="S59" s="131"/>
      <c r="T59" s="131"/>
      <c r="U59" s="131"/>
    </row>
    <row r="60" spans="14:21" ht="16.5">
      <c r="N60" s="183"/>
      <c r="O60" s="183"/>
      <c r="P60" s="68"/>
      <c r="Q60" s="131"/>
      <c r="R60" s="131"/>
      <c r="S60" s="131"/>
      <c r="T60" s="131"/>
      <c r="U60" s="131"/>
    </row>
    <row r="61" spans="14:21" ht="16.5">
      <c r="N61" s="183"/>
      <c r="O61" s="183"/>
      <c r="P61" s="68"/>
      <c r="Q61" s="131"/>
      <c r="R61" s="131"/>
      <c r="S61" s="131"/>
      <c r="T61" s="131"/>
      <c r="U61" s="131"/>
    </row>
    <row r="62" spans="14:21" ht="16.5">
      <c r="N62" s="183"/>
      <c r="O62" s="183"/>
      <c r="P62" s="68"/>
      <c r="Q62" s="131"/>
      <c r="R62" s="131"/>
      <c r="S62" s="131"/>
      <c r="T62" s="131"/>
      <c r="U62" s="131"/>
    </row>
    <row r="63" spans="14:21" ht="16.5">
      <c r="N63" s="183"/>
      <c r="O63" s="183"/>
      <c r="P63" s="68"/>
      <c r="Q63" s="131"/>
      <c r="R63" s="131"/>
      <c r="S63" s="131"/>
      <c r="T63" s="131"/>
      <c r="U63" s="131"/>
    </row>
    <row r="64" spans="14:21" ht="16.5">
      <c r="N64" s="183"/>
      <c r="O64" s="183"/>
      <c r="P64" s="68"/>
      <c r="Q64" s="131"/>
      <c r="R64" s="131"/>
      <c r="S64" s="131"/>
      <c r="T64" s="131"/>
      <c r="U64" s="131"/>
    </row>
    <row r="65" spans="14:21" ht="16.5">
      <c r="N65" s="183"/>
      <c r="O65" s="183"/>
      <c r="P65" s="68"/>
      <c r="Q65" s="131"/>
      <c r="R65" s="131"/>
      <c r="S65" s="131"/>
      <c r="T65" s="131"/>
      <c r="U65" s="131"/>
    </row>
    <row r="66" spans="14:21" ht="16.5">
      <c r="N66" s="183"/>
      <c r="O66" s="183"/>
      <c r="P66" s="68"/>
      <c r="Q66" s="131"/>
      <c r="R66" s="131"/>
      <c r="S66" s="131"/>
      <c r="T66" s="131"/>
      <c r="U66" s="131"/>
    </row>
    <row r="67" spans="14:21" ht="16.5">
      <c r="N67" s="183"/>
      <c r="O67" s="183"/>
      <c r="P67" s="68"/>
      <c r="Q67" s="131"/>
      <c r="R67" s="131"/>
      <c r="S67" s="131"/>
      <c r="T67" s="131"/>
      <c r="U67" s="131"/>
    </row>
    <row r="68" spans="14:21" ht="16.5">
      <c r="N68" s="183"/>
      <c r="O68" s="183"/>
      <c r="P68" s="68"/>
      <c r="Q68" s="131"/>
      <c r="R68" s="131"/>
      <c r="S68" s="131"/>
      <c r="T68" s="131"/>
      <c r="U68" s="131"/>
    </row>
    <row r="69" spans="14:21" ht="16.5">
      <c r="N69" s="183"/>
      <c r="O69" s="183"/>
      <c r="P69" s="68"/>
      <c r="Q69" s="131"/>
      <c r="R69" s="131"/>
      <c r="S69" s="131"/>
      <c r="T69" s="131"/>
      <c r="U69" s="131"/>
    </row>
    <row r="70" spans="14:21" ht="16.5">
      <c r="N70" s="183"/>
      <c r="O70" s="183"/>
      <c r="P70" s="68"/>
      <c r="Q70" s="131"/>
      <c r="R70" s="131"/>
      <c r="S70" s="131"/>
      <c r="T70" s="131"/>
      <c r="U70" s="131"/>
    </row>
    <row r="71" spans="14:21" ht="16.5">
      <c r="N71" s="183"/>
      <c r="O71" s="183"/>
      <c r="P71" s="68"/>
      <c r="Q71" s="131"/>
      <c r="R71" s="131"/>
      <c r="S71" s="131"/>
      <c r="T71" s="131"/>
      <c r="U71" s="131"/>
    </row>
    <row r="72" spans="14:21" ht="16.5">
      <c r="N72" s="183"/>
      <c r="O72" s="183"/>
      <c r="P72" s="68"/>
      <c r="Q72" s="131"/>
      <c r="R72" s="131"/>
      <c r="S72" s="131"/>
      <c r="T72" s="131"/>
      <c r="U72" s="131"/>
    </row>
    <row r="73" spans="14:21" ht="16.5">
      <c r="N73" s="183"/>
      <c r="O73" s="183"/>
      <c r="P73" s="68"/>
      <c r="Q73" s="131"/>
      <c r="R73" s="131"/>
      <c r="S73" s="131"/>
      <c r="T73" s="131"/>
      <c r="U73" s="131"/>
    </row>
    <row r="74" spans="14:21" ht="16.5">
      <c r="N74" s="183"/>
      <c r="O74" s="183"/>
      <c r="P74" s="68"/>
      <c r="Q74" s="131"/>
      <c r="R74" s="131"/>
      <c r="S74" s="131"/>
      <c r="T74" s="131"/>
      <c r="U74" s="131"/>
    </row>
    <row r="75" spans="14:21" ht="16.5">
      <c r="N75" s="183"/>
      <c r="O75" s="183"/>
      <c r="P75" s="68"/>
      <c r="Q75" s="131"/>
      <c r="R75" s="131"/>
      <c r="S75" s="131"/>
      <c r="T75" s="131"/>
      <c r="U75" s="131"/>
    </row>
    <row r="76" spans="14:21" ht="16.5">
      <c r="N76" s="183"/>
      <c r="O76" s="183"/>
      <c r="P76" s="68"/>
      <c r="Q76" s="131"/>
      <c r="R76" s="131"/>
      <c r="S76" s="131"/>
      <c r="T76" s="131"/>
      <c r="U76" s="131"/>
    </row>
    <row r="77" spans="14:21" ht="16.5">
      <c r="N77" s="183"/>
      <c r="O77" s="183"/>
      <c r="P77" s="68"/>
      <c r="Q77" s="131"/>
      <c r="R77" s="131"/>
      <c r="S77" s="131"/>
      <c r="T77" s="131"/>
      <c r="U77" s="131"/>
    </row>
    <row r="78" spans="14:21" ht="16.5">
      <c r="N78" s="183"/>
      <c r="O78" s="183"/>
      <c r="P78" s="68"/>
      <c r="Q78" s="131"/>
      <c r="R78" s="131"/>
      <c r="S78" s="131"/>
      <c r="T78" s="131"/>
      <c r="U78" s="131"/>
    </row>
    <row r="79" spans="14:21" ht="16.5">
      <c r="N79" s="183"/>
      <c r="O79" s="183"/>
      <c r="P79" s="68"/>
      <c r="Q79" s="131"/>
      <c r="R79" s="131"/>
      <c r="S79" s="131"/>
      <c r="T79" s="131"/>
      <c r="U79" s="131"/>
    </row>
    <row r="80" spans="14:21" ht="16.5">
      <c r="N80" s="183"/>
      <c r="O80" s="183"/>
      <c r="P80" s="68"/>
      <c r="Q80" s="131"/>
      <c r="R80" s="131"/>
      <c r="S80" s="131"/>
      <c r="T80" s="131"/>
      <c r="U80" s="131"/>
    </row>
    <row r="81" spans="14:21" ht="16.5">
      <c r="N81" s="183"/>
      <c r="O81" s="183"/>
      <c r="P81" s="68"/>
      <c r="Q81" s="131"/>
      <c r="R81" s="131"/>
      <c r="S81" s="131"/>
      <c r="T81" s="131"/>
      <c r="U81" s="131"/>
    </row>
    <row r="82" spans="14:21" ht="16.5">
      <c r="N82" s="183"/>
      <c r="O82" s="183"/>
      <c r="P82" s="68"/>
      <c r="Q82" s="131"/>
      <c r="R82" s="131"/>
      <c r="S82" s="131"/>
      <c r="T82" s="131"/>
      <c r="U82" s="131"/>
    </row>
    <row r="83" spans="14:21" ht="16.5">
      <c r="N83" s="183"/>
      <c r="O83" s="183"/>
      <c r="P83" s="68"/>
      <c r="Q83" s="131"/>
      <c r="R83" s="131"/>
      <c r="S83" s="131"/>
      <c r="T83" s="131"/>
      <c r="U83" s="131"/>
    </row>
    <row r="84" spans="14:21" ht="16.5">
      <c r="N84" s="183"/>
      <c r="O84" s="183"/>
      <c r="P84" s="68"/>
      <c r="Q84" s="131"/>
      <c r="R84" s="131"/>
      <c r="S84" s="131"/>
      <c r="T84" s="131"/>
      <c r="U84" s="131"/>
    </row>
    <row r="85" spans="14:21" ht="16.5">
      <c r="N85" s="183"/>
      <c r="O85" s="183"/>
      <c r="P85" s="68"/>
      <c r="Q85" s="131"/>
      <c r="R85" s="131"/>
      <c r="S85" s="131"/>
      <c r="T85" s="131"/>
      <c r="U85" s="131"/>
    </row>
    <row r="86" spans="14:21" ht="16.5">
      <c r="N86" s="183"/>
      <c r="O86" s="183"/>
      <c r="P86" s="68"/>
      <c r="Q86" s="131"/>
      <c r="R86" s="131"/>
      <c r="S86" s="131"/>
      <c r="T86" s="131"/>
      <c r="U86" s="131"/>
    </row>
    <row r="87" spans="14:21" ht="16.5">
      <c r="N87" s="183"/>
      <c r="O87" s="183"/>
      <c r="P87" s="68"/>
      <c r="Q87" s="131"/>
      <c r="R87" s="131"/>
      <c r="S87" s="131"/>
      <c r="T87" s="131"/>
      <c r="U87" s="131"/>
    </row>
    <row r="88" spans="14:21" ht="16.5">
      <c r="N88" s="183"/>
      <c r="O88" s="183"/>
      <c r="P88" s="68"/>
      <c r="Q88" s="131"/>
      <c r="R88" s="131"/>
      <c r="S88" s="131"/>
      <c r="T88" s="131"/>
      <c r="U88" s="131"/>
    </row>
    <row r="89" spans="14:21" ht="16.5">
      <c r="N89" s="183"/>
      <c r="O89" s="183"/>
      <c r="P89" s="68"/>
      <c r="Q89" s="131"/>
      <c r="R89" s="131"/>
      <c r="S89" s="131"/>
      <c r="T89" s="131"/>
      <c r="U89" s="131"/>
    </row>
    <row r="90" spans="14:21" ht="16.5">
      <c r="N90" s="183"/>
      <c r="O90" s="183"/>
      <c r="P90" s="68"/>
      <c r="Q90" s="131"/>
      <c r="R90" s="131"/>
      <c r="S90" s="131"/>
      <c r="T90" s="131"/>
      <c r="U90" s="131"/>
    </row>
    <row r="91" spans="14:21" ht="16.5">
      <c r="N91" s="183"/>
      <c r="O91" s="183"/>
      <c r="P91" s="68"/>
      <c r="Q91" s="131"/>
      <c r="R91" s="131"/>
      <c r="S91" s="131"/>
      <c r="T91" s="131"/>
      <c r="U91" s="131"/>
    </row>
    <row r="92" spans="14:21" ht="16.5">
      <c r="N92" s="183"/>
      <c r="O92" s="183"/>
      <c r="P92" s="68"/>
      <c r="Q92" s="131"/>
      <c r="R92" s="131"/>
      <c r="S92" s="131"/>
      <c r="T92" s="131"/>
      <c r="U92" s="131"/>
    </row>
    <row r="93" spans="14:21" ht="16.5">
      <c r="N93" s="183"/>
      <c r="O93" s="183"/>
      <c r="P93" s="68"/>
      <c r="Q93" s="131"/>
      <c r="R93" s="131"/>
      <c r="S93" s="131"/>
      <c r="T93" s="131"/>
      <c r="U93" s="131"/>
    </row>
    <row r="94" spans="14:21" ht="16.5">
      <c r="N94" s="183"/>
      <c r="O94" s="183"/>
      <c r="P94" s="68"/>
      <c r="Q94" s="131"/>
      <c r="R94" s="131"/>
      <c r="S94" s="131"/>
      <c r="T94" s="131"/>
      <c r="U94" s="131"/>
    </row>
    <row r="95" spans="14:21" ht="16.5">
      <c r="N95" s="183"/>
      <c r="O95" s="183"/>
      <c r="P95" s="68"/>
      <c r="Q95" s="131"/>
      <c r="R95" s="131"/>
      <c r="S95" s="131"/>
      <c r="T95" s="131"/>
      <c r="U95" s="131"/>
    </row>
    <row r="96" spans="14:21" ht="16.5">
      <c r="N96" s="184"/>
      <c r="O96" s="184"/>
      <c r="P96" s="68"/>
      <c r="Q96" s="131"/>
      <c r="R96" s="131"/>
      <c r="S96" s="131"/>
      <c r="T96" s="131"/>
      <c r="U96" s="131"/>
    </row>
    <row r="97" spans="14:21" ht="16.5">
      <c r="N97" s="78"/>
      <c r="O97" s="78"/>
      <c r="P97" s="68"/>
      <c r="Q97" s="131"/>
      <c r="R97" s="131"/>
      <c r="S97" s="131"/>
      <c r="T97" s="131"/>
      <c r="U97" s="131"/>
    </row>
    <row r="98" spans="14:21" ht="16.5">
      <c r="N98" s="78"/>
      <c r="O98" s="78"/>
      <c r="P98" s="68"/>
      <c r="Q98" s="131"/>
      <c r="R98" s="131"/>
      <c r="S98" s="131"/>
      <c r="T98" s="131"/>
      <c r="U98" s="131"/>
    </row>
    <row r="99" spans="14:21" ht="16.5">
      <c r="N99" s="78"/>
      <c r="O99" s="78"/>
      <c r="P99" s="68"/>
      <c r="Q99" s="131"/>
      <c r="R99" s="131"/>
      <c r="S99" s="131"/>
      <c r="T99" s="131"/>
      <c r="U99" s="131"/>
    </row>
    <row r="100" spans="14:21" ht="16.5">
      <c r="N100" s="78"/>
      <c r="O100" s="78"/>
      <c r="P100" s="68"/>
      <c r="Q100" s="131"/>
      <c r="R100" s="131"/>
      <c r="S100" s="131"/>
      <c r="T100" s="131"/>
      <c r="U100" s="131"/>
    </row>
    <row r="101" spans="14:21" ht="16.5">
      <c r="N101" s="78"/>
      <c r="O101" s="78"/>
      <c r="P101" s="68"/>
      <c r="Q101" s="131"/>
      <c r="R101" s="131"/>
      <c r="S101" s="131"/>
      <c r="T101" s="131"/>
      <c r="U101" s="131"/>
    </row>
    <row r="102" spans="14:21" ht="16.5">
      <c r="N102" s="78"/>
      <c r="O102" s="78"/>
      <c r="P102" s="68"/>
      <c r="Q102" s="131"/>
      <c r="R102" s="131"/>
      <c r="S102" s="131"/>
      <c r="T102" s="131"/>
      <c r="U102" s="131"/>
    </row>
    <row r="103" spans="14:21" ht="16.5">
      <c r="N103" s="78"/>
      <c r="O103" s="78"/>
      <c r="P103" s="68"/>
      <c r="Q103" s="131"/>
      <c r="R103" s="131"/>
      <c r="S103" s="131"/>
      <c r="T103" s="131"/>
      <c r="U103" s="131"/>
    </row>
    <row r="104" spans="14:21" ht="16.5">
      <c r="N104" s="78"/>
      <c r="O104" s="78"/>
      <c r="P104" s="68"/>
      <c r="Q104" s="131"/>
      <c r="R104" s="131"/>
      <c r="S104" s="131"/>
      <c r="T104" s="131"/>
      <c r="U104" s="131"/>
    </row>
    <row r="105" spans="14:21" ht="16.5">
      <c r="N105" s="78"/>
      <c r="O105" s="78"/>
      <c r="P105" s="68"/>
      <c r="Q105" s="131"/>
      <c r="R105" s="131"/>
      <c r="S105" s="131"/>
      <c r="T105" s="131"/>
      <c r="U105" s="131"/>
    </row>
    <row r="106" spans="14:21" ht="16.5">
      <c r="N106" s="78"/>
      <c r="O106" s="78"/>
      <c r="P106" s="68"/>
      <c r="Q106" s="131"/>
      <c r="R106" s="131"/>
      <c r="S106" s="131"/>
      <c r="T106" s="131"/>
      <c r="U106" s="131"/>
    </row>
    <row r="107" spans="14:21" ht="16.5">
      <c r="N107" s="78"/>
      <c r="O107" s="78"/>
      <c r="P107" s="68"/>
      <c r="Q107" s="131"/>
      <c r="R107" s="131"/>
      <c r="S107" s="131"/>
      <c r="T107" s="131"/>
      <c r="U107" s="131"/>
    </row>
    <row r="108" spans="14:21" ht="16.5">
      <c r="N108" s="78"/>
      <c r="O108" s="78"/>
      <c r="P108" s="68"/>
      <c r="Q108" s="131"/>
      <c r="R108" s="131"/>
      <c r="S108" s="131"/>
      <c r="T108" s="131"/>
      <c r="U108" s="131"/>
    </row>
    <row r="109" spans="14:21" ht="16.5">
      <c r="N109" s="78"/>
      <c r="O109" s="78"/>
      <c r="P109" s="68"/>
      <c r="Q109" s="131"/>
      <c r="R109" s="131"/>
      <c r="S109" s="131"/>
      <c r="T109" s="131"/>
      <c r="U109" s="131"/>
    </row>
    <row r="110" spans="14:21" ht="16.5">
      <c r="N110" s="78"/>
      <c r="O110" s="78"/>
      <c r="P110" s="68"/>
      <c r="Q110" s="131"/>
      <c r="R110" s="131"/>
      <c r="S110" s="131"/>
      <c r="T110" s="131"/>
      <c r="U110" s="131"/>
    </row>
    <row r="111" spans="14:21" ht="16.5">
      <c r="N111" s="78"/>
      <c r="O111" s="78"/>
      <c r="P111" s="68"/>
      <c r="Q111" s="131"/>
      <c r="R111" s="131"/>
      <c r="S111" s="131"/>
      <c r="T111" s="131"/>
      <c r="U111" s="131"/>
    </row>
    <row r="112" spans="14:21" ht="16.5">
      <c r="N112" s="68"/>
      <c r="O112" s="68"/>
      <c r="P112" s="68"/>
      <c r="Q112" s="131"/>
      <c r="R112" s="131"/>
      <c r="S112" s="131"/>
      <c r="T112" s="131"/>
      <c r="U112" s="131"/>
    </row>
    <row r="114" ht="15.75" customHeight="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sheetData>
  <mergeCells count="108">
    <mergeCell ref="C3:N3"/>
    <mergeCell ref="C4:D4"/>
    <mergeCell ref="E4:H4"/>
    <mergeCell ref="J4:M4"/>
    <mergeCell ref="C5:E5"/>
    <mergeCell ref="I5:M5"/>
    <mergeCell ref="N5:O5"/>
    <mergeCell ref="R8:S8"/>
    <mergeCell ref="I9:L9"/>
    <mergeCell ref="N9:O9"/>
    <mergeCell ref="R9:S9"/>
    <mergeCell ref="D10:D12"/>
    <mergeCell ref="I10:L10"/>
    <mergeCell ref="N10:O10"/>
    <mergeCell ref="R10:S10"/>
    <mergeCell ref="I11:L11"/>
    <mergeCell ref="N11:O11"/>
    <mergeCell ref="D6:D9"/>
    <mergeCell ref="I6:L6"/>
    <mergeCell ref="N6:O6"/>
    <mergeCell ref="R6:S6"/>
    <mergeCell ref="I7:L7"/>
    <mergeCell ref="N7:O7"/>
    <mergeCell ref="R7:S7"/>
    <mergeCell ref="I8:L8"/>
    <mergeCell ref="N8:O8"/>
    <mergeCell ref="V15:W15"/>
    <mergeCell ref="I16:L16"/>
    <mergeCell ref="N16:O16"/>
    <mergeCell ref="I12:L12"/>
    <mergeCell ref="N12:O12"/>
    <mergeCell ref="I13:L13"/>
    <mergeCell ref="N13:O13"/>
    <mergeCell ref="V13:W13"/>
    <mergeCell ref="I14:L14"/>
    <mergeCell ref="N14:O14"/>
    <mergeCell ref="Q14:U14"/>
    <mergeCell ref="V14:W14"/>
    <mergeCell ref="I17:L17"/>
    <mergeCell ref="N17:O17"/>
    <mergeCell ref="Q17:U17"/>
    <mergeCell ref="I18:L18"/>
    <mergeCell ref="N18:O18"/>
    <mergeCell ref="S18:U18"/>
    <mergeCell ref="I15:L15"/>
    <mergeCell ref="N15:O15"/>
    <mergeCell ref="Q15:S15"/>
    <mergeCell ref="T15:U15"/>
    <mergeCell ref="S21:U21"/>
    <mergeCell ref="I22:L22"/>
    <mergeCell ref="N22:O22"/>
    <mergeCell ref="S22:U22"/>
    <mergeCell ref="I19:L19"/>
    <mergeCell ref="N19:O19"/>
    <mergeCell ref="S19:U19"/>
    <mergeCell ref="I20:L20"/>
    <mergeCell ref="N20:O20"/>
    <mergeCell ref="Q20:U20"/>
    <mergeCell ref="C29:E29"/>
    <mergeCell ref="I29:L29"/>
    <mergeCell ref="N29:O29"/>
    <mergeCell ref="C30:E30"/>
    <mergeCell ref="I30:L30"/>
    <mergeCell ref="N30:O30"/>
    <mergeCell ref="I26:L26"/>
    <mergeCell ref="N26:O26"/>
    <mergeCell ref="C27:E27"/>
    <mergeCell ref="I27:L27"/>
    <mergeCell ref="N27:O27"/>
    <mergeCell ref="C28:E28"/>
    <mergeCell ref="I28:L28"/>
    <mergeCell ref="N28:O28"/>
    <mergeCell ref="D13:D26"/>
    <mergeCell ref="C6:C26"/>
    <mergeCell ref="I23:L23"/>
    <mergeCell ref="N23:O23"/>
    <mergeCell ref="I24:L24"/>
    <mergeCell ref="N24:O24"/>
    <mergeCell ref="I25:L25"/>
    <mergeCell ref="N25:O25"/>
    <mergeCell ref="I21:L21"/>
    <mergeCell ref="N21:O21"/>
    <mergeCell ref="C33:E33"/>
    <mergeCell ref="I33:L33"/>
    <mergeCell ref="N33:O33"/>
    <mergeCell ref="Q33:R33"/>
    <mergeCell ref="C34:E34"/>
    <mergeCell ref="I34:L34"/>
    <mergeCell ref="N34:O34"/>
    <mergeCell ref="Q34:R34"/>
    <mergeCell ref="C31:E31"/>
    <mergeCell ref="I31:L31"/>
    <mergeCell ref="N31:O31"/>
    <mergeCell ref="C32:E32"/>
    <mergeCell ref="I32:L32"/>
    <mergeCell ref="N32:O32"/>
    <mergeCell ref="C37:E37"/>
    <mergeCell ref="I37:L37"/>
    <mergeCell ref="N37:O37"/>
    <mergeCell ref="N38:O96"/>
    <mergeCell ref="C35:E35"/>
    <mergeCell ref="I35:L35"/>
    <mergeCell ref="N35:O35"/>
    <mergeCell ref="Q35:R35"/>
    <mergeCell ref="C36:E36"/>
    <mergeCell ref="I36:L36"/>
    <mergeCell ref="N36:O36"/>
    <mergeCell ref="Q36:R36"/>
  </mergeCells>
  <phoneticPr fontId="7" type="noConversion"/>
  <pageMargins left="0.78740157480314965" right="0" top="0.39370078740157483" bottom="0.39370078740157483" header="0" footer="0"/>
  <pageSetup paperSize="9" scale="70" fitToHeight="0" orientation="landscape" r:id="rId1"/>
  <drawing r:id="rId2"/>
</worksheet>
</file>

<file path=xl/worksheets/sheet5.xml><?xml version="1.0" encoding="utf-8"?>
<worksheet xmlns="http://schemas.openxmlformats.org/spreadsheetml/2006/main" xmlns:r="http://schemas.openxmlformats.org/officeDocument/2006/relationships">
  <sheetPr>
    <tabColor rgb="FF00B050"/>
  </sheetPr>
  <dimension ref="A1:AA29"/>
  <sheetViews>
    <sheetView topLeftCell="D1" workbookViewId="0">
      <pane ySplit="3" topLeftCell="A4" activePane="bottomLeft" state="frozen"/>
      <selection activeCell="G33" sqref="G33:J33"/>
      <selection pane="bottomLeft" activeCell="H5" sqref="H5"/>
    </sheetView>
  </sheetViews>
  <sheetFormatPr defaultRowHeight="20.45" customHeight="1"/>
  <cols>
    <col min="1" max="1" width="5.77734375" style="21" hidden="1" customWidth="1"/>
    <col min="2" max="2" width="6.5546875" style="20" hidden="1" customWidth="1"/>
    <col min="3" max="3" width="13.6640625" style="20" hidden="1" customWidth="1"/>
    <col min="4" max="4" width="36.21875" style="20" customWidth="1"/>
    <col min="5" max="5" width="9.109375" style="21" hidden="1" customWidth="1"/>
    <col min="6" max="6" width="4.21875" style="25" customWidth="1"/>
    <col min="7" max="7" width="4.6640625" style="36" customWidth="1"/>
    <col min="8" max="8" width="13" style="36" customWidth="1"/>
    <col min="9" max="9" width="13.109375" style="36" customWidth="1"/>
    <col min="10" max="10" width="5.109375" style="36" hidden="1" customWidth="1"/>
    <col min="11" max="11" width="11.21875" style="36" bestFit="1" customWidth="1"/>
    <col min="12" max="12" width="11.5546875" style="36" customWidth="1"/>
    <col min="13" max="14" width="9.44140625" style="36" customWidth="1"/>
    <col min="15" max="15" width="8.77734375" style="36" hidden="1" customWidth="1"/>
    <col min="16" max="16" width="13.21875" style="36" customWidth="1"/>
    <col min="17" max="17" width="10.44140625" style="20" customWidth="1"/>
    <col min="18" max="16384" width="8.88671875" style="2"/>
  </cols>
  <sheetData>
    <row r="1" spans="1:27" ht="20.45" customHeight="1">
      <c r="A1" s="21" t="s">
        <v>449</v>
      </c>
      <c r="B1" s="20" t="s">
        <v>366</v>
      </c>
      <c r="D1" s="304" t="s">
        <v>439</v>
      </c>
      <c r="E1" s="305"/>
      <c r="F1" s="305"/>
      <c r="G1" s="305"/>
      <c r="H1" s="305"/>
      <c r="I1" s="305"/>
      <c r="J1" s="305"/>
      <c r="K1" s="305"/>
      <c r="L1" s="305"/>
      <c r="M1" s="305"/>
      <c r="N1" s="305"/>
      <c r="O1" s="305"/>
      <c r="P1" s="305"/>
      <c r="Q1" s="305"/>
      <c r="AA1" s="2" t="s">
        <v>152</v>
      </c>
    </row>
    <row r="2" spans="1:27" s="134" customFormat="1" ht="20.45" customHeight="1">
      <c r="A2" s="296" t="s">
        <v>57</v>
      </c>
      <c r="B2" s="296" t="s">
        <v>19</v>
      </c>
      <c r="C2" s="297" t="s">
        <v>40</v>
      </c>
      <c r="D2" s="298" t="s">
        <v>63</v>
      </c>
      <c r="E2" s="299" t="s">
        <v>25</v>
      </c>
      <c r="F2" s="299" t="s">
        <v>0</v>
      </c>
      <c r="G2" s="300" t="s">
        <v>1</v>
      </c>
      <c r="H2" s="300" t="s">
        <v>7</v>
      </c>
      <c r="I2" s="300"/>
      <c r="J2" s="300" t="s">
        <v>5</v>
      </c>
      <c r="K2" s="300"/>
      <c r="L2" s="300"/>
      <c r="M2" s="300" t="s">
        <v>6</v>
      </c>
      <c r="N2" s="300"/>
      <c r="O2" s="133"/>
      <c r="P2" s="300" t="s">
        <v>8</v>
      </c>
      <c r="Q2" s="298" t="s">
        <v>32</v>
      </c>
    </row>
    <row r="3" spans="1:27" s="134" customFormat="1" ht="20.45" customHeight="1">
      <c r="A3" s="296"/>
      <c r="B3" s="296"/>
      <c r="C3" s="297"/>
      <c r="D3" s="298"/>
      <c r="E3" s="299"/>
      <c r="F3" s="299"/>
      <c r="G3" s="300"/>
      <c r="H3" s="133" t="s">
        <v>22</v>
      </c>
      <c r="I3" s="133" t="s">
        <v>43</v>
      </c>
      <c r="J3" s="133" t="s">
        <v>1</v>
      </c>
      <c r="K3" s="133" t="s">
        <v>22</v>
      </c>
      <c r="L3" s="133" t="s">
        <v>43</v>
      </c>
      <c r="M3" s="133" t="s">
        <v>22</v>
      </c>
      <c r="N3" s="133" t="s">
        <v>43</v>
      </c>
      <c r="O3" s="133" t="s">
        <v>22</v>
      </c>
      <c r="P3" s="300"/>
      <c r="Q3" s="298"/>
    </row>
    <row r="4" spans="1:27" ht="20.45" customHeight="1">
      <c r="B4" s="20" t="s">
        <v>448</v>
      </c>
      <c r="D4" s="301" t="s">
        <v>587</v>
      </c>
      <c r="E4" s="302"/>
      <c r="F4" s="302"/>
      <c r="G4" s="302"/>
      <c r="H4" s="302"/>
      <c r="I4" s="302"/>
      <c r="J4" s="302"/>
      <c r="K4" s="302"/>
      <c r="L4" s="302"/>
      <c r="M4" s="302"/>
      <c r="N4" s="302"/>
      <c r="O4" s="302"/>
      <c r="P4" s="302"/>
      <c r="Q4" s="303"/>
    </row>
    <row r="5" spans="1:27" ht="20.45" customHeight="1">
      <c r="B5" s="20" t="s">
        <v>450</v>
      </c>
      <c r="D5" s="46" t="s">
        <v>1539</v>
      </c>
      <c r="E5" s="23"/>
      <c r="F5" s="26"/>
      <c r="G5" s="37">
        <v>1</v>
      </c>
      <c r="H5" s="37"/>
      <c r="I5" s="37"/>
      <c r="J5" s="37"/>
      <c r="K5" s="37"/>
      <c r="L5" s="37"/>
      <c r="M5" s="37"/>
      <c r="N5" s="37"/>
      <c r="O5" s="37"/>
      <c r="P5" s="37"/>
      <c r="Q5" s="46" t="s">
        <v>2</v>
      </c>
    </row>
    <row r="6" spans="1:27" ht="20.45" customHeight="1">
      <c r="D6" s="46" t="s">
        <v>1538</v>
      </c>
      <c r="E6" s="23"/>
      <c r="F6" s="26"/>
      <c r="G6" s="37">
        <v>1</v>
      </c>
      <c r="H6" s="37"/>
      <c r="I6" s="37"/>
      <c r="J6" s="37"/>
      <c r="K6" s="37"/>
      <c r="L6" s="37"/>
      <c r="M6" s="37"/>
      <c r="N6" s="37"/>
      <c r="O6" s="37"/>
      <c r="P6" s="37"/>
      <c r="Q6" s="46"/>
    </row>
    <row r="7" spans="1:27" ht="20.45" customHeight="1">
      <c r="D7" s="46"/>
      <c r="E7" s="23"/>
      <c r="F7" s="26"/>
      <c r="G7" s="37"/>
      <c r="H7" s="37"/>
      <c r="I7" s="37"/>
      <c r="J7" s="37"/>
      <c r="K7" s="37"/>
      <c r="L7" s="37"/>
      <c r="M7" s="37"/>
      <c r="N7" s="37"/>
      <c r="O7" s="37"/>
      <c r="P7" s="37"/>
      <c r="Q7" s="46"/>
    </row>
    <row r="8" spans="1:27" ht="20.45" customHeight="1">
      <c r="D8" s="46"/>
      <c r="E8" s="23"/>
      <c r="F8" s="26"/>
      <c r="G8" s="37"/>
      <c r="H8" s="37"/>
      <c r="I8" s="37"/>
      <c r="J8" s="37"/>
      <c r="K8" s="37"/>
      <c r="L8" s="37"/>
      <c r="M8" s="37"/>
      <c r="N8" s="37"/>
      <c r="O8" s="37"/>
      <c r="P8" s="37"/>
      <c r="Q8" s="46"/>
    </row>
    <row r="9" spans="1:27" ht="20.45" customHeight="1">
      <c r="D9" s="46"/>
      <c r="E9" s="23"/>
      <c r="F9" s="26"/>
      <c r="G9" s="37"/>
      <c r="H9" s="37"/>
      <c r="I9" s="37"/>
      <c r="J9" s="37"/>
      <c r="K9" s="37"/>
      <c r="L9" s="37"/>
      <c r="M9" s="37"/>
      <c r="N9" s="37"/>
      <c r="O9" s="37"/>
      <c r="P9" s="37"/>
      <c r="Q9" s="46"/>
    </row>
    <row r="10" spans="1:27" ht="20.45" customHeight="1">
      <c r="D10" s="46"/>
      <c r="E10" s="23"/>
      <c r="F10" s="26"/>
      <c r="G10" s="37"/>
      <c r="H10" s="37"/>
      <c r="I10" s="37"/>
      <c r="J10" s="37"/>
      <c r="K10" s="37"/>
      <c r="L10" s="37"/>
      <c r="M10" s="37"/>
      <c r="N10" s="37"/>
      <c r="O10" s="37"/>
      <c r="P10" s="37"/>
      <c r="Q10" s="46"/>
    </row>
    <row r="11" spans="1:27" ht="20.45" customHeight="1">
      <c r="D11" s="46"/>
      <c r="E11" s="23"/>
      <c r="F11" s="26"/>
      <c r="G11" s="37"/>
      <c r="H11" s="37"/>
      <c r="I11" s="37"/>
      <c r="J11" s="37"/>
      <c r="K11" s="37"/>
      <c r="L11" s="37"/>
      <c r="M11" s="37"/>
      <c r="N11" s="37"/>
      <c r="O11" s="37"/>
      <c r="P11" s="37"/>
      <c r="Q11" s="46"/>
    </row>
    <row r="12" spans="1:27" ht="20.45" customHeight="1">
      <c r="D12" s="46"/>
      <c r="E12" s="23"/>
      <c r="F12" s="26"/>
      <c r="G12" s="37"/>
      <c r="H12" s="37"/>
      <c r="I12" s="37"/>
      <c r="J12" s="37"/>
      <c r="K12" s="37"/>
      <c r="L12" s="37"/>
      <c r="M12" s="37"/>
      <c r="N12" s="37"/>
      <c r="O12" s="37"/>
      <c r="P12" s="37"/>
      <c r="Q12" s="46"/>
    </row>
    <row r="13" spans="1:27" ht="20.45" customHeight="1">
      <c r="D13" s="46"/>
      <c r="E13" s="23"/>
      <c r="F13" s="26"/>
      <c r="G13" s="37"/>
      <c r="H13" s="37"/>
      <c r="I13" s="37"/>
      <c r="J13" s="37"/>
      <c r="K13" s="37"/>
      <c r="L13" s="37"/>
      <c r="M13" s="37"/>
      <c r="N13" s="37"/>
      <c r="O13" s="37"/>
      <c r="P13" s="37"/>
      <c r="Q13" s="46"/>
    </row>
    <row r="14" spans="1:27" ht="20.45" customHeight="1">
      <c r="D14" s="46"/>
      <c r="E14" s="23"/>
      <c r="F14" s="26"/>
      <c r="G14" s="37"/>
      <c r="H14" s="37"/>
      <c r="I14" s="37"/>
      <c r="J14" s="37"/>
      <c r="K14" s="37"/>
      <c r="L14" s="37"/>
      <c r="M14" s="37"/>
      <c r="N14" s="37"/>
      <c r="O14" s="37"/>
      <c r="P14" s="37"/>
      <c r="Q14" s="46"/>
    </row>
    <row r="15" spans="1:27" ht="20.45" customHeight="1">
      <c r="D15" s="46"/>
      <c r="E15" s="23"/>
      <c r="F15" s="26"/>
      <c r="G15" s="37"/>
      <c r="H15" s="37"/>
      <c r="I15" s="37"/>
      <c r="J15" s="37"/>
      <c r="K15" s="37"/>
      <c r="L15" s="37"/>
      <c r="M15" s="37"/>
      <c r="N15" s="37"/>
      <c r="O15" s="37"/>
      <c r="P15" s="37"/>
      <c r="Q15" s="46"/>
    </row>
    <row r="16" spans="1:27" ht="20.45" customHeight="1">
      <c r="D16" s="46"/>
      <c r="E16" s="23"/>
      <c r="F16" s="26"/>
      <c r="G16" s="37"/>
      <c r="H16" s="37"/>
      <c r="I16" s="37"/>
      <c r="J16" s="37"/>
      <c r="K16" s="37"/>
      <c r="L16" s="37"/>
      <c r="M16" s="37"/>
      <c r="N16" s="37"/>
      <c r="O16" s="37"/>
      <c r="P16" s="37"/>
      <c r="Q16" s="46"/>
    </row>
    <row r="17" spans="3:17" ht="20.45" customHeight="1">
      <c r="D17" s="46"/>
      <c r="E17" s="23"/>
      <c r="F17" s="26"/>
      <c r="G17" s="37"/>
      <c r="H17" s="37"/>
      <c r="I17" s="37"/>
      <c r="J17" s="37"/>
      <c r="K17" s="37"/>
      <c r="L17" s="37"/>
      <c r="M17" s="37"/>
      <c r="N17" s="37"/>
      <c r="O17" s="37"/>
      <c r="P17" s="37"/>
      <c r="Q17" s="46"/>
    </row>
    <row r="18" spans="3:17" ht="20.45" customHeight="1">
      <c r="D18" s="46"/>
      <c r="E18" s="23"/>
      <c r="F18" s="26"/>
      <c r="G18" s="37"/>
      <c r="H18" s="37"/>
      <c r="I18" s="37"/>
      <c r="J18" s="37"/>
      <c r="K18" s="37"/>
      <c r="L18" s="37"/>
      <c r="M18" s="37"/>
      <c r="N18" s="37"/>
      <c r="O18" s="37"/>
      <c r="P18" s="37"/>
      <c r="Q18" s="46"/>
    </row>
    <row r="19" spans="3:17" ht="20.45" customHeight="1">
      <c r="D19" s="46"/>
      <c r="E19" s="23"/>
      <c r="F19" s="26"/>
      <c r="G19" s="37"/>
      <c r="H19" s="37"/>
      <c r="I19" s="37"/>
      <c r="J19" s="37"/>
      <c r="K19" s="37"/>
      <c r="L19" s="37"/>
      <c r="M19" s="37"/>
      <c r="N19" s="37"/>
      <c r="O19" s="37"/>
      <c r="P19" s="37"/>
      <c r="Q19" s="46"/>
    </row>
    <row r="20" spans="3:17" ht="20.45" customHeight="1">
      <c r="D20" s="46"/>
      <c r="E20" s="23"/>
      <c r="F20" s="26"/>
      <c r="G20" s="37"/>
      <c r="H20" s="37"/>
      <c r="I20" s="37"/>
      <c r="J20" s="37"/>
      <c r="K20" s="37"/>
      <c r="L20" s="37"/>
      <c r="M20" s="37"/>
      <c r="N20" s="37"/>
      <c r="O20" s="37"/>
      <c r="P20" s="37"/>
      <c r="Q20" s="46"/>
    </row>
    <row r="21" spans="3:17" ht="20.45" customHeight="1">
      <c r="D21" s="46"/>
      <c r="E21" s="23"/>
      <c r="F21" s="26"/>
      <c r="G21" s="37"/>
      <c r="H21" s="37"/>
      <c r="I21" s="37"/>
      <c r="J21" s="37"/>
      <c r="K21" s="37"/>
      <c r="L21" s="37"/>
      <c r="M21" s="37"/>
      <c r="N21" s="37"/>
      <c r="O21" s="37"/>
      <c r="P21" s="37"/>
      <c r="Q21" s="46"/>
    </row>
    <row r="22" spans="3:17" ht="20.45" customHeight="1">
      <c r="D22" s="46"/>
      <c r="E22" s="23"/>
      <c r="F22" s="26"/>
      <c r="G22" s="37"/>
      <c r="H22" s="37"/>
      <c r="I22" s="37"/>
      <c r="J22" s="37"/>
      <c r="K22" s="37"/>
      <c r="L22" s="37"/>
      <c r="M22" s="37"/>
      <c r="N22" s="37"/>
      <c r="O22" s="37"/>
      <c r="P22" s="37"/>
      <c r="Q22" s="46"/>
    </row>
    <row r="23" spans="3:17" ht="20.45" customHeight="1">
      <c r="D23" s="46"/>
      <c r="E23" s="23"/>
      <c r="F23" s="26"/>
      <c r="G23" s="37"/>
      <c r="H23" s="37"/>
      <c r="I23" s="37"/>
      <c r="J23" s="37"/>
      <c r="K23" s="37"/>
      <c r="L23" s="37"/>
      <c r="M23" s="37"/>
      <c r="N23" s="37"/>
      <c r="O23" s="37"/>
      <c r="P23" s="37"/>
      <c r="Q23" s="46"/>
    </row>
    <row r="24" spans="3:17" ht="20.45" customHeight="1">
      <c r="D24" s="46"/>
      <c r="E24" s="23"/>
      <c r="F24" s="26"/>
      <c r="G24" s="37"/>
      <c r="H24" s="37"/>
      <c r="I24" s="37"/>
      <c r="J24" s="37"/>
      <c r="K24" s="37"/>
      <c r="L24" s="37"/>
      <c r="M24" s="37"/>
      <c r="N24" s="37"/>
      <c r="O24" s="37"/>
      <c r="P24" s="37"/>
      <c r="Q24" s="46"/>
    </row>
    <row r="25" spans="3:17" ht="20.45" customHeight="1">
      <c r="D25" s="46"/>
      <c r="E25" s="23"/>
      <c r="F25" s="26"/>
      <c r="G25" s="37"/>
      <c r="H25" s="37"/>
      <c r="I25" s="37"/>
      <c r="J25" s="37"/>
      <c r="K25" s="37"/>
      <c r="L25" s="37"/>
      <c r="M25" s="37"/>
      <c r="N25" s="37"/>
      <c r="O25" s="37"/>
      <c r="P25" s="37"/>
      <c r="Q25" s="46"/>
    </row>
    <row r="26" spans="3:17" ht="20.45" customHeight="1">
      <c r="D26" s="46"/>
      <c r="E26" s="23"/>
      <c r="F26" s="26"/>
      <c r="G26" s="37"/>
      <c r="H26" s="37"/>
      <c r="I26" s="37"/>
      <c r="J26" s="37"/>
      <c r="K26" s="37"/>
      <c r="L26" s="37"/>
      <c r="M26" s="37"/>
      <c r="N26" s="37"/>
      <c r="O26" s="37"/>
      <c r="P26" s="37"/>
      <c r="Q26" s="46"/>
    </row>
    <row r="27" spans="3:17" ht="20.45" customHeight="1">
      <c r="D27" s="46"/>
      <c r="E27" s="23"/>
      <c r="F27" s="26"/>
      <c r="G27" s="37"/>
      <c r="H27" s="37"/>
      <c r="I27" s="37"/>
      <c r="J27" s="37"/>
      <c r="K27" s="37"/>
      <c r="L27" s="37"/>
      <c r="M27" s="37"/>
      <c r="N27" s="37"/>
      <c r="O27" s="37"/>
      <c r="P27" s="37"/>
      <c r="Q27" s="46"/>
    </row>
    <row r="28" spans="3:17" ht="20.45" customHeight="1">
      <c r="D28" s="46"/>
      <c r="E28" s="23"/>
      <c r="F28" s="26"/>
      <c r="G28" s="37"/>
      <c r="H28" s="37"/>
      <c r="I28" s="37"/>
      <c r="J28" s="37"/>
      <c r="K28" s="37"/>
      <c r="L28" s="37"/>
      <c r="M28" s="37"/>
      <c r="N28" s="37"/>
      <c r="O28" s="37"/>
      <c r="P28" s="37"/>
      <c r="Q28" s="46"/>
    </row>
    <row r="29" spans="3:17" ht="20.45" customHeight="1">
      <c r="C29" s="20" t="s">
        <v>452</v>
      </c>
      <c r="D29" s="46" t="s">
        <v>406</v>
      </c>
      <c r="E29" s="23"/>
      <c r="F29" s="26"/>
      <c r="G29" s="37"/>
      <c r="H29" s="37"/>
      <c r="I29" s="37"/>
      <c r="J29" s="37"/>
      <c r="K29" s="37"/>
      <c r="L29" s="37"/>
      <c r="M29" s="37"/>
      <c r="N29" s="37"/>
      <c r="O29" s="37"/>
      <c r="P29" s="37"/>
      <c r="Q29" s="46"/>
    </row>
  </sheetData>
  <mergeCells count="14">
    <mergeCell ref="M2:N2"/>
    <mergeCell ref="P2:P3"/>
    <mergeCell ref="Q2:Q3"/>
    <mergeCell ref="D4:Q4"/>
    <mergeCell ref="D1:Q1"/>
    <mergeCell ref="F2:F3"/>
    <mergeCell ref="G2:G3"/>
    <mergeCell ref="H2:I2"/>
    <mergeCell ref="J2:L2"/>
    <mergeCell ref="A2:A3"/>
    <mergeCell ref="B2:B3"/>
    <mergeCell ref="C2:C3"/>
    <mergeCell ref="D2:D3"/>
    <mergeCell ref="E2:E3"/>
  </mergeCells>
  <phoneticPr fontId="7" type="noConversion"/>
  <printOptions horizontalCentered="1" verticalCentered="1"/>
  <pageMargins left="0.74803149606299213" right="0.35433070866141736" top="0.59055118110236227" bottom="0.59055118110236227" header="0.51181102362204722" footer="0.47244094488188981"/>
  <pageSetup paperSize="9" scale="85" orientation="landscape" verticalDpi="0" r:id="rId1"/>
  <headerFooter alignWithMargins="0"/>
</worksheet>
</file>

<file path=xl/worksheets/sheet6.xml><?xml version="1.0" encoding="utf-8"?>
<worksheet xmlns="http://schemas.openxmlformats.org/spreadsheetml/2006/main" xmlns:r="http://schemas.openxmlformats.org/officeDocument/2006/relationships">
  <dimension ref="B1:M15"/>
  <sheetViews>
    <sheetView view="pageBreakPreview" zoomScaleNormal="75" zoomScaleSheetLayoutView="100" workbookViewId="0">
      <selection activeCell="B4" sqref="B4:M4"/>
    </sheetView>
  </sheetViews>
  <sheetFormatPr defaultColWidth="6.77734375" defaultRowHeight="13.5"/>
  <cols>
    <col min="1" max="1" width="7.88671875" style="138" customWidth="1"/>
    <col min="2" max="256" width="6.77734375" style="138"/>
    <col min="257" max="257" width="7.88671875" style="138" customWidth="1"/>
    <col min="258" max="512" width="6.77734375" style="138"/>
    <col min="513" max="513" width="7.88671875" style="138" customWidth="1"/>
    <col min="514" max="768" width="6.77734375" style="138"/>
    <col min="769" max="769" width="7.88671875" style="138" customWidth="1"/>
    <col min="770" max="1024" width="6.77734375" style="138"/>
    <col min="1025" max="1025" width="7.88671875" style="138" customWidth="1"/>
    <col min="1026" max="1280" width="6.77734375" style="138"/>
    <col min="1281" max="1281" width="7.88671875" style="138" customWidth="1"/>
    <col min="1282" max="1536" width="6.77734375" style="138"/>
    <col min="1537" max="1537" width="7.88671875" style="138" customWidth="1"/>
    <col min="1538" max="1792" width="6.77734375" style="138"/>
    <col min="1793" max="1793" width="7.88671875" style="138" customWidth="1"/>
    <col min="1794" max="2048" width="6.77734375" style="138"/>
    <col min="2049" max="2049" width="7.88671875" style="138" customWidth="1"/>
    <col min="2050" max="2304" width="6.77734375" style="138"/>
    <col min="2305" max="2305" width="7.88671875" style="138" customWidth="1"/>
    <col min="2306" max="2560" width="6.77734375" style="138"/>
    <col min="2561" max="2561" width="7.88671875" style="138" customWidth="1"/>
    <col min="2562" max="2816" width="6.77734375" style="138"/>
    <col min="2817" max="2817" width="7.88671875" style="138" customWidth="1"/>
    <col min="2818" max="3072" width="6.77734375" style="138"/>
    <col min="3073" max="3073" width="7.88671875" style="138" customWidth="1"/>
    <col min="3074" max="3328" width="6.77734375" style="138"/>
    <col min="3329" max="3329" width="7.88671875" style="138" customWidth="1"/>
    <col min="3330" max="3584" width="6.77734375" style="138"/>
    <col min="3585" max="3585" width="7.88671875" style="138" customWidth="1"/>
    <col min="3586" max="3840" width="6.77734375" style="138"/>
    <col min="3841" max="3841" width="7.88671875" style="138" customWidth="1"/>
    <col min="3842" max="4096" width="6.77734375" style="138"/>
    <col min="4097" max="4097" width="7.88671875" style="138" customWidth="1"/>
    <col min="4098" max="4352" width="6.77734375" style="138"/>
    <col min="4353" max="4353" width="7.88671875" style="138" customWidth="1"/>
    <col min="4354" max="4608" width="6.77734375" style="138"/>
    <col min="4609" max="4609" width="7.88671875" style="138" customWidth="1"/>
    <col min="4610" max="4864" width="6.77734375" style="138"/>
    <col min="4865" max="4865" width="7.88671875" style="138" customWidth="1"/>
    <col min="4866" max="5120" width="6.77734375" style="138"/>
    <col min="5121" max="5121" width="7.88671875" style="138" customWidth="1"/>
    <col min="5122" max="5376" width="6.77734375" style="138"/>
    <col min="5377" max="5377" width="7.88671875" style="138" customWidth="1"/>
    <col min="5378" max="5632" width="6.77734375" style="138"/>
    <col min="5633" max="5633" width="7.88671875" style="138" customWidth="1"/>
    <col min="5634" max="5888" width="6.77734375" style="138"/>
    <col min="5889" max="5889" width="7.88671875" style="138" customWidth="1"/>
    <col min="5890" max="6144" width="6.77734375" style="138"/>
    <col min="6145" max="6145" width="7.88671875" style="138" customWidth="1"/>
    <col min="6146" max="6400" width="6.77734375" style="138"/>
    <col min="6401" max="6401" width="7.88671875" style="138" customWidth="1"/>
    <col min="6402" max="6656" width="6.77734375" style="138"/>
    <col min="6657" max="6657" width="7.88671875" style="138" customWidth="1"/>
    <col min="6658" max="6912" width="6.77734375" style="138"/>
    <col min="6913" max="6913" width="7.88671875" style="138" customWidth="1"/>
    <col min="6914" max="7168" width="6.77734375" style="138"/>
    <col min="7169" max="7169" width="7.88671875" style="138" customWidth="1"/>
    <col min="7170" max="7424" width="6.77734375" style="138"/>
    <col min="7425" max="7425" width="7.88671875" style="138" customWidth="1"/>
    <col min="7426" max="7680" width="6.77734375" style="138"/>
    <col min="7681" max="7681" width="7.88671875" style="138" customWidth="1"/>
    <col min="7682" max="7936" width="6.77734375" style="138"/>
    <col min="7937" max="7937" width="7.88671875" style="138" customWidth="1"/>
    <col min="7938" max="8192" width="6.77734375" style="138"/>
    <col min="8193" max="8193" width="7.88671875" style="138" customWidth="1"/>
    <col min="8194" max="8448" width="6.77734375" style="138"/>
    <col min="8449" max="8449" width="7.88671875" style="138" customWidth="1"/>
    <col min="8450" max="8704" width="6.77734375" style="138"/>
    <col min="8705" max="8705" width="7.88671875" style="138" customWidth="1"/>
    <col min="8706" max="8960" width="6.77734375" style="138"/>
    <col min="8961" max="8961" width="7.88671875" style="138" customWidth="1"/>
    <col min="8962" max="9216" width="6.77734375" style="138"/>
    <col min="9217" max="9217" width="7.88671875" style="138" customWidth="1"/>
    <col min="9218" max="9472" width="6.77734375" style="138"/>
    <col min="9473" max="9473" width="7.88671875" style="138" customWidth="1"/>
    <col min="9474" max="9728" width="6.77734375" style="138"/>
    <col min="9729" max="9729" width="7.88671875" style="138" customWidth="1"/>
    <col min="9730" max="9984" width="6.77734375" style="138"/>
    <col min="9985" max="9985" width="7.88671875" style="138" customWidth="1"/>
    <col min="9986" max="10240" width="6.77734375" style="138"/>
    <col min="10241" max="10241" width="7.88671875" style="138" customWidth="1"/>
    <col min="10242" max="10496" width="6.77734375" style="138"/>
    <col min="10497" max="10497" width="7.88671875" style="138" customWidth="1"/>
    <col min="10498" max="10752" width="6.77734375" style="138"/>
    <col min="10753" max="10753" width="7.88671875" style="138" customWidth="1"/>
    <col min="10754" max="11008" width="6.77734375" style="138"/>
    <col min="11009" max="11009" width="7.88671875" style="138" customWidth="1"/>
    <col min="11010" max="11264" width="6.77734375" style="138"/>
    <col min="11265" max="11265" width="7.88671875" style="138" customWidth="1"/>
    <col min="11266" max="11520" width="6.77734375" style="138"/>
    <col min="11521" max="11521" width="7.88671875" style="138" customWidth="1"/>
    <col min="11522" max="11776" width="6.77734375" style="138"/>
    <col min="11777" max="11777" width="7.88671875" style="138" customWidth="1"/>
    <col min="11778" max="12032" width="6.77734375" style="138"/>
    <col min="12033" max="12033" width="7.88671875" style="138" customWidth="1"/>
    <col min="12034" max="12288" width="6.77734375" style="138"/>
    <col min="12289" max="12289" width="7.88671875" style="138" customWidth="1"/>
    <col min="12290" max="12544" width="6.77734375" style="138"/>
    <col min="12545" max="12545" width="7.88671875" style="138" customWidth="1"/>
    <col min="12546" max="12800" width="6.77734375" style="138"/>
    <col min="12801" max="12801" width="7.88671875" style="138" customWidth="1"/>
    <col min="12802" max="13056" width="6.77734375" style="138"/>
    <col min="13057" max="13057" width="7.88671875" style="138" customWidth="1"/>
    <col min="13058" max="13312" width="6.77734375" style="138"/>
    <col min="13313" max="13313" width="7.88671875" style="138" customWidth="1"/>
    <col min="13314" max="13568" width="6.77734375" style="138"/>
    <col min="13569" max="13569" width="7.88671875" style="138" customWidth="1"/>
    <col min="13570" max="13824" width="6.77734375" style="138"/>
    <col min="13825" max="13825" width="7.88671875" style="138" customWidth="1"/>
    <col min="13826" max="14080" width="6.77734375" style="138"/>
    <col min="14081" max="14081" width="7.88671875" style="138" customWidth="1"/>
    <col min="14082" max="14336" width="6.77734375" style="138"/>
    <col min="14337" max="14337" width="7.88671875" style="138" customWidth="1"/>
    <col min="14338" max="14592" width="6.77734375" style="138"/>
    <col min="14593" max="14593" width="7.88671875" style="138" customWidth="1"/>
    <col min="14594" max="14848" width="6.77734375" style="138"/>
    <col min="14849" max="14849" width="7.88671875" style="138" customWidth="1"/>
    <col min="14850" max="15104" width="6.77734375" style="138"/>
    <col min="15105" max="15105" width="7.88671875" style="138" customWidth="1"/>
    <col min="15106" max="15360" width="6.77734375" style="138"/>
    <col min="15361" max="15361" width="7.88671875" style="138" customWidth="1"/>
    <col min="15362" max="15616" width="6.77734375" style="138"/>
    <col min="15617" max="15617" width="7.88671875" style="138" customWidth="1"/>
    <col min="15618" max="15872" width="6.77734375" style="138"/>
    <col min="15873" max="15873" width="7.88671875" style="138" customWidth="1"/>
    <col min="15874" max="16128" width="6.77734375" style="138"/>
    <col min="16129" max="16129" width="7.88671875" style="138" customWidth="1"/>
    <col min="16130" max="16384" width="6.77734375" style="138"/>
  </cols>
  <sheetData>
    <row r="1" spans="2:13" ht="13.5" customHeight="1">
      <c r="B1" s="137"/>
      <c r="C1" s="137"/>
      <c r="D1" s="137"/>
      <c r="E1" s="137"/>
      <c r="F1" s="137"/>
      <c r="G1" s="137"/>
      <c r="H1" s="137"/>
      <c r="I1" s="137"/>
    </row>
    <row r="2" spans="2:13" ht="32.25" customHeight="1">
      <c r="B2" s="137"/>
      <c r="C2" s="137"/>
      <c r="D2" s="137"/>
      <c r="E2" s="137"/>
      <c r="F2" s="137"/>
      <c r="G2" s="137"/>
      <c r="H2" s="137"/>
      <c r="I2" s="137"/>
    </row>
    <row r="3" spans="2:13" ht="66.75" customHeight="1">
      <c r="B3" s="166" t="s">
        <v>1545</v>
      </c>
      <c r="C3" s="166"/>
      <c r="D3" s="166"/>
      <c r="E3" s="166"/>
      <c r="F3" s="166"/>
      <c r="G3" s="166"/>
      <c r="H3" s="166"/>
      <c r="I3" s="166"/>
      <c r="J3" s="166"/>
      <c r="K3" s="166"/>
      <c r="L3" s="166"/>
      <c r="M3" s="166"/>
    </row>
    <row r="4" spans="2:13" ht="43.5" customHeight="1">
      <c r="B4" s="167" t="s">
        <v>1546</v>
      </c>
      <c r="C4" s="167"/>
      <c r="D4" s="167"/>
      <c r="E4" s="167"/>
      <c r="F4" s="167"/>
      <c r="G4" s="167"/>
      <c r="H4" s="167"/>
      <c r="I4" s="167"/>
      <c r="J4" s="167"/>
      <c r="K4" s="167"/>
      <c r="L4" s="167"/>
      <c r="M4" s="167"/>
    </row>
    <row r="5" spans="2:13" ht="9.9499999999999993" customHeight="1">
      <c r="B5" s="139" t="s">
        <v>1542</v>
      </c>
      <c r="C5" s="139"/>
      <c r="D5" s="139"/>
      <c r="E5" s="139"/>
      <c r="F5" s="139"/>
      <c r="G5" s="139"/>
      <c r="H5" s="139"/>
      <c r="I5" s="139"/>
      <c r="J5" s="140"/>
      <c r="K5" s="140"/>
      <c r="L5" s="140"/>
      <c r="M5" s="140"/>
    </row>
    <row r="6" spans="2:13" ht="34.5" customHeight="1">
      <c r="B6" s="165"/>
      <c r="C6" s="165"/>
      <c r="D6" s="165"/>
      <c r="E6" s="165"/>
      <c r="F6" s="165"/>
      <c r="G6" s="165"/>
      <c r="H6" s="165"/>
      <c r="I6" s="165"/>
      <c r="J6" s="165"/>
      <c r="K6" s="165"/>
      <c r="L6" s="165"/>
      <c r="M6" s="165"/>
    </row>
    <row r="7" spans="2:13" ht="21.75" customHeight="1">
      <c r="B7" s="165"/>
      <c r="C7" s="165"/>
      <c r="D7" s="165"/>
      <c r="E7" s="165"/>
      <c r="F7" s="165"/>
      <c r="G7" s="165"/>
      <c r="H7" s="165"/>
      <c r="I7" s="165"/>
      <c r="J7" s="165"/>
      <c r="K7" s="165"/>
      <c r="L7" s="165"/>
      <c r="M7" s="165"/>
    </row>
    <row r="8" spans="2:13" ht="20.100000000000001" customHeight="1">
      <c r="B8" s="139"/>
      <c r="C8" s="139"/>
      <c r="D8" s="139"/>
      <c r="E8" s="139"/>
      <c r="F8" s="139"/>
      <c r="G8" s="139"/>
      <c r="H8" s="139"/>
      <c r="I8" s="139"/>
      <c r="J8" s="140"/>
      <c r="K8" s="140"/>
      <c r="L8" s="140"/>
      <c r="M8" s="140"/>
    </row>
    <row r="9" spans="2:13" ht="20.100000000000001" customHeight="1">
      <c r="B9" s="139"/>
      <c r="C9" s="139"/>
      <c r="D9" s="139"/>
      <c r="E9" s="139"/>
      <c r="F9" s="139"/>
      <c r="G9" s="139"/>
      <c r="H9" s="139"/>
      <c r="I9" s="139"/>
      <c r="J9" s="140"/>
      <c r="K9" s="140"/>
      <c r="L9" s="140"/>
      <c r="M9" s="140"/>
    </row>
    <row r="10" spans="2:13" ht="17.25" customHeight="1">
      <c r="B10" s="139"/>
      <c r="C10" s="139"/>
      <c r="D10" s="139"/>
      <c r="E10" s="139"/>
      <c r="F10" s="139"/>
      <c r="G10" s="139"/>
      <c r="H10" s="139"/>
      <c r="I10" s="139"/>
      <c r="J10" s="140"/>
      <c r="K10" s="140"/>
      <c r="L10" s="140"/>
      <c r="M10" s="140"/>
    </row>
    <row r="11" spans="2:13" ht="20.100000000000001" customHeight="1">
      <c r="B11" s="139"/>
      <c r="C11" s="139"/>
      <c r="D11" s="139"/>
      <c r="E11" s="139"/>
      <c r="F11" s="139"/>
      <c r="G11" s="139"/>
      <c r="H11" s="139"/>
      <c r="I11" s="139"/>
      <c r="J11" s="140"/>
      <c r="K11" s="140"/>
      <c r="L11" s="140"/>
      <c r="M11" s="140"/>
    </row>
    <row r="12" spans="2:13" ht="20.25">
      <c r="B12" s="168"/>
      <c r="C12" s="168"/>
      <c r="D12" s="168"/>
      <c r="E12" s="168"/>
      <c r="F12" s="168"/>
      <c r="G12" s="168"/>
      <c r="H12" s="168"/>
      <c r="I12" s="168"/>
      <c r="J12" s="168"/>
      <c r="K12" s="168"/>
      <c r="L12" s="168"/>
      <c r="M12" s="168"/>
    </row>
    <row r="13" spans="2:13" ht="15.75" customHeight="1">
      <c r="B13" s="137"/>
      <c r="C13" s="137"/>
      <c r="D13" s="137"/>
      <c r="E13" s="137"/>
      <c r="F13" s="137"/>
      <c r="G13" s="137"/>
      <c r="H13" s="137"/>
      <c r="I13" s="137"/>
      <c r="J13" s="141"/>
      <c r="K13" s="141"/>
      <c r="L13" s="141"/>
      <c r="M13" s="141"/>
    </row>
    <row r="14" spans="2:13" ht="72.75" customHeight="1">
      <c r="B14" s="137"/>
      <c r="C14" s="137"/>
      <c r="D14" s="137"/>
      <c r="E14" s="137"/>
      <c r="F14" s="137"/>
      <c r="G14" s="137"/>
      <c r="H14" s="137"/>
      <c r="I14" s="137"/>
      <c r="J14" s="141"/>
      <c r="K14" s="141"/>
      <c r="L14" s="141"/>
      <c r="M14" s="141"/>
    </row>
    <row r="15" spans="2:13" ht="42.75" customHeight="1">
      <c r="B15" s="165"/>
      <c r="C15" s="165"/>
      <c r="D15" s="165"/>
      <c r="E15" s="165"/>
      <c r="F15" s="165"/>
      <c r="G15" s="165"/>
      <c r="H15" s="165"/>
      <c r="I15" s="165"/>
      <c r="J15" s="165"/>
      <c r="K15" s="165"/>
      <c r="L15" s="165"/>
      <c r="M15" s="165"/>
    </row>
  </sheetData>
  <dataConsolidate/>
  <mergeCells count="6">
    <mergeCell ref="B15:M15"/>
    <mergeCell ref="B3:M3"/>
    <mergeCell ref="B4:M4"/>
    <mergeCell ref="B6:M6"/>
    <mergeCell ref="B7:M7"/>
    <mergeCell ref="B12:M12"/>
  </mergeCells>
  <phoneticPr fontId="7" type="noConversion"/>
  <pageMargins left="1.1417322834645669" right="0.74803149606299213" top="0.59055118110236227" bottom="0.59055118110236227" header="0.51181102362204722" footer="0.51181102362204722"/>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sheetPr>
    <tabColor rgb="FFFFFF00"/>
    <pageSetUpPr fitToPage="1"/>
  </sheetPr>
  <dimension ref="A1:T27"/>
  <sheetViews>
    <sheetView workbookViewId="0">
      <selection activeCell="B19" sqref="B19"/>
    </sheetView>
  </sheetViews>
  <sheetFormatPr defaultRowHeight="16.5"/>
  <cols>
    <col min="1" max="1" width="36.109375" style="142" customWidth="1"/>
    <col min="2" max="2" width="18.33203125" style="142" customWidth="1"/>
    <col min="3" max="4" width="4.109375" style="142" customWidth="1"/>
    <col min="5" max="12" width="12.109375" style="142" customWidth="1"/>
    <col min="13" max="13" width="11.21875" style="142" customWidth="1"/>
    <col min="14" max="16" width="2.33203125" style="142" hidden="1" customWidth="1"/>
    <col min="17" max="19" width="1.44140625" style="142" hidden="1" customWidth="1"/>
    <col min="20" max="20" width="16.5546875" style="142" hidden="1" customWidth="1"/>
    <col min="21" max="16384" width="8.88671875" style="142"/>
  </cols>
  <sheetData>
    <row r="1" spans="1:20" ht="30" customHeight="1">
      <c r="A1" s="309" t="s">
        <v>589</v>
      </c>
      <c r="B1" s="309"/>
      <c r="C1" s="309"/>
      <c r="D1" s="309"/>
      <c r="E1" s="309"/>
      <c r="F1" s="309"/>
      <c r="G1" s="309"/>
      <c r="H1" s="309"/>
      <c r="I1" s="309"/>
      <c r="J1" s="309"/>
      <c r="K1" s="309"/>
      <c r="L1" s="309"/>
      <c r="M1" s="309"/>
    </row>
    <row r="2" spans="1:20" ht="30" customHeight="1">
      <c r="A2" s="310" t="s">
        <v>590</v>
      </c>
      <c r="B2" s="310"/>
      <c r="C2" s="310"/>
      <c r="D2" s="310"/>
      <c r="E2" s="310"/>
      <c r="F2" s="310"/>
      <c r="G2" s="310"/>
      <c r="H2" s="310"/>
      <c r="I2" s="310"/>
      <c r="J2" s="310"/>
      <c r="K2" s="310"/>
      <c r="L2" s="310"/>
      <c r="M2" s="310"/>
    </row>
    <row r="3" spans="1:20" ht="30" customHeight="1">
      <c r="A3" s="307" t="s">
        <v>591</v>
      </c>
      <c r="B3" s="307" t="s">
        <v>592</v>
      </c>
      <c r="C3" s="307" t="s">
        <v>593</v>
      </c>
      <c r="D3" s="307" t="s">
        <v>594</v>
      </c>
      <c r="E3" s="307" t="s">
        <v>595</v>
      </c>
      <c r="F3" s="307"/>
      <c r="G3" s="307" t="s">
        <v>596</v>
      </c>
      <c r="H3" s="307"/>
      <c r="I3" s="307" t="s">
        <v>597</v>
      </c>
      <c r="J3" s="307"/>
      <c r="K3" s="307" t="s">
        <v>598</v>
      </c>
      <c r="L3" s="307"/>
      <c r="M3" s="307" t="s">
        <v>599</v>
      </c>
      <c r="N3" s="306" t="s">
        <v>600</v>
      </c>
      <c r="O3" s="306" t="s">
        <v>601</v>
      </c>
      <c r="P3" s="306" t="s">
        <v>602</v>
      </c>
      <c r="Q3" s="306" t="s">
        <v>603</v>
      </c>
      <c r="R3" s="306" t="s">
        <v>604</v>
      </c>
      <c r="S3" s="306" t="s">
        <v>605</v>
      </c>
      <c r="T3" s="306" t="s">
        <v>606</v>
      </c>
    </row>
    <row r="4" spans="1:20" ht="30" customHeight="1">
      <c r="A4" s="308"/>
      <c r="B4" s="308"/>
      <c r="C4" s="308"/>
      <c r="D4" s="308"/>
      <c r="E4" s="143" t="s">
        <v>607</v>
      </c>
      <c r="F4" s="143" t="s">
        <v>608</v>
      </c>
      <c r="G4" s="143" t="s">
        <v>607</v>
      </c>
      <c r="H4" s="143" t="s">
        <v>608</v>
      </c>
      <c r="I4" s="143" t="s">
        <v>607</v>
      </c>
      <c r="J4" s="143" t="s">
        <v>608</v>
      </c>
      <c r="K4" s="143" t="s">
        <v>607</v>
      </c>
      <c r="L4" s="143" t="s">
        <v>608</v>
      </c>
      <c r="M4" s="308"/>
      <c r="N4" s="306"/>
      <c r="O4" s="306"/>
      <c r="P4" s="306"/>
      <c r="Q4" s="306"/>
      <c r="R4" s="306"/>
      <c r="S4" s="306"/>
      <c r="T4" s="306"/>
    </row>
    <row r="5" spans="1:20" ht="30" customHeight="1">
      <c r="A5" s="144" t="s">
        <v>609</v>
      </c>
      <c r="B5" s="144" t="s">
        <v>489</v>
      </c>
      <c r="C5" s="144" t="s">
        <v>489</v>
      </c>
      <c r="D5" s="145">
        <v>1</v>
      </c>
      <c r="E5" s="146"/>
      <c r="F5" s="146"/>
      <c r="G5" s="146"/>
      <c r="H5" s="146"/>
      <c r="I5" s="146"/>
      <c r="J5" s="146"/>
      <c r="K5" s="146"/>
      <c r="L5" s="146"/>
      <c r="M5" s="144" t="s">
        <v>489</v>
      </c>
      <c r="N5" s="147" t="s">
        <v>450</v>
      </c>
      <c r="O5" s="147" t="s">
        <v>489</v>
      </c>
      <c r="P5" s="147" t="s">
        <v>489</v>
      </c>
      <c r="Q5" s="147" t="s">
        <v>489</v>
      </c>
      <c r="R5" s="148">
        <v>1</v>
      </c>
      <c r="S5" s="147" t="s">
        <v>489</v>
      </c>
      <c r="T5" s="149"/>
    </row>
    <row r="6" spans="1:20" ht="30" customHeight="1">
      <c r="A6" s="144" t="s">
        <v>610</v>
      </c>
      <c r="B6" s="144" t="s">
        <v>489</v>
      </c>
      <c r="C6" s="144" t="s">
        <v>489</v>
      </c>
      <c r="D6" s="145">
        <v>1</v>
      </c>
      <c r="E6" s="146"/>
      <c r="F6" s="146"/>
      <c r="G6" s="146"/>
      <c r="H6" s="146"/>
      <c r="I6" s="146"/>
      <c r="J6" s="146"/>
      <c r="K6" s="146"/>
      <c r="L6" s="146"/>
      <c r="M6" s="144" t="s">
        <v>489</v>
      </c>
      <c r="N6" s="147" t="s">
        <v>430</v>
      </c>
      <c r="O6" s="147" t="s">
        <v>489</v>
      </c>
      <c r="P6" s="147" t="s">
        <v>450</v>
      </c>
      <c r="Q6" s="147" t="s">
        <v>489</v>
      </c>
      <c r="R6" s="148">
        <v>2</v>
      </c>
      <c r="S6" s="147" t="s">
        <v>489</v>
      </c>
      <c r="T6" s="149"/>
    </row>
    <row r="7" spans="1:20" ht="30" customHeight="1">
      <c r="A7" s="144" t="s">
        <v>611</v>
      </c>
      <c r="B7" s="144" t="s">
        <v>489</v>
      </c>
      <c r="C7" s="144" t="s">
        <v>489</v>
      </c>
      <c r="D7" s="145">
        <v>1</v>
      </c>
      <c r="E7" s="146"/>
      <c r="F7" s="146"/>
      <c r="G7" s="146"/>
      <c r="H7" s="146"/>
      <c r="I7" s="146"/>
      <c r="J7" s="146"/>
      <c r="K7" s="146"/>
      <c r="L7" s="146"/>
      <c r="M7" s="144" t="s">
        <v>489</v>
      </c>
      <c r="N7" s="147" t="s">
        <v>612</v>
      </c>
      <c r="O7" s="147" t="s">
        <v>489</v>
      </c>
      <c r="P7" s="147" t="s">
        <v>430</v>
      </c>
      <c r="Q7" s="147" t="s">
        <v>489</v>
      </c>
      <c r="R7" s="148">
        <v>3</v>
      </c>
      <c r="S7" s="147" t="s">
        <v>489</v>
      </c>
      <c r="T7" s="149"/>
    </row>
    <row r="8" spans="1:20" ht="30" customHeight="1">
      <c r="A8" s="144" t="s">
        <v>613</v>
      </c>
      <c r="B8" s="144" t="s">
        <v>489</v>
      </c>
      <c r="C8" s="144" t="s">
        <v>489</v>
      </c>
      <c r="D8" s="145">
        <v>1</v>
      </c>
      <c r="E8" s="146"/>
      <c r="F8" s="146"/>
      <c r="G8" s="146"/>
      <c r="H8" s="146"/>
      <c r="I8" s="146"/>
      <c r="J8" s="146"/>
      <c r="K8" s="146"/>
      <c r="L8" s="146"/>
      <c r="M8" s="144" t="s">
        <v>489</v>
      </c>
      <c r="N8" s="147" t="s">
        <v>614</v>
      </c>
      <c r="O8" s="147" t="s">
        <v>489</v>
      </c>
      <c r="P8" s="147" t="s">
        <v>430</v>
      </c>
      <c r="Q8" s="147" t="s">
        <v>489</v>
      </c>
      <c r="R8" s="148">
        <v>3</v>
      </c>
      <c r="S8" s="147" t="s">
        <v>489</v>
      </c>
      <c r="T8" s="149"/>
    </row>
    <row r="9" spans="1:20" ht="30" customHeight="1">
      <c r="A9" s="144" t="s">
        <v>615</v>
      </c>
      <c r="B9" s="144" t="s">
        <v>489</v>
      </c>
      <c r="C9" s="144" t="s">
        <v>489</v>
      </c>
      <c r="D9" s="145">
        <v>1</v>
      </c>
      <c r="E9" s="146"/>
      <c r="F9" s="146"/>
      <c r="G9" s="146"/>
      <c r="H9" s="146"/>
      <c r="I9" s="146"/>
      <c r="J9" s="146"/>
      <c r="K9" s="146"/>
      <c r="L9" s="146"/>
      <c r="M9" s="144" t="s">
        <v>489</v>
      </c>
      <c r="N9" s="147" t="s">
        <v>616</v>
      </c>
      <c r="O9" s="147" t="s">
        <v>489</v>
      </c>
      <c r="P9" s="147" t="s">
        <v>430</v>
      </c>
      <c r="Q9" s="147" t="s">
        <v>489</v>
      </c>
      <c r="R9" s="148">
        <v>3</v>
      </c>
      <c r="S9" s="147" t="s">
        <v>489</v>
      </c>
      <c r="T9" s="149"/>
    </row>
    <row r="10" spans="1:20" ht="30" customHeight="1">
      <c r="A10" s="144" t="s">
        <v>617</v>
      </c>
      <c r="B10" s="144" t="s">
        <v>489</v>
      </c>
      <c r="C10" s="144" t="s">
        <v>489</v>
      </c>
      <c r="D10" s="145">
        <v>1</v>
      </c>
      <c r="E10" s="146"/>
      <c r="F10" s="146"/>
      <c r="G10" s="146"/>
      <c r="H10" s="146"/>
      <c r="I10" s="146"/>
      <c r="J10" s="146"/>
      <c r="K10" s="146"/>
      <c r="L10" s="146"/>
      <c r="M10" s="144" t="s">
        <v>489</v>
      </c>
      <c r="N10" s="147" t="s">
        <v>618</v>
      </c>
      <c r="O10" s="147" t="s">
        <v>489</v>
      </c>
      <c r="P10" s="147" t="s">
        <v>430</v>
      </c>
      <c r="Q10" s="147" t="s">
        <v>489</v>
      </c>
      <c r="R10" s="148">
        <v>3</v>
      </c>
      <c r="S10" s="147" t="s">
        <v>489</v>
      </c>
      <c r="T10" s="149"/>
    </row>
    <row r="11" spans="1:20" ht="30" customHeight="1">
      <c r="A11" s="144" t="s">
        <v>619</v>
      </c>
      <c r="B11" s="144" t="s">
        <v>489</v>
      </c>
      <c r="C11" s="144" t="s">
        <v>489</v>
      </c>
      <c r="D11" s="145">
        <v>1</v>
      </c>
      <c r="E11" s="146"/>
      <c r="F11" s="146"/>
      <c r="G11" s="146"/>
      <c r="H11" s="146"/>
      <c r="I11" s="146"/>
      <c r="J11" s="146"/>
      <c r="K11" s="146"/>
      <c r="L11" s="146"/>
      <c r="M11" s="144" t="s">
        <v>489</v>
      </c>
      <c r="N11" s="147" t="s">
        <v>620</v>
      </c>
      <c r="O11" s="147" t="s">
        <v>489</v>
      </c>
      <c r="P11" s="147" t="s">
        <v>430</v>
      </c>
      <c r="Q11" s="147" t="s">
        <v>489</v>
      </c>
      <c r="R11" s="148">
        <v>3</v>
      </c>
      <c r="S11" s="147" t="s">
        <v>489</v>
      </c>
      <c r="T11" s="149"/>
    </row>
    <row r="12" spans="1:20" ht="30" customHeight="1">
      <c r="A12" s="145"/>
      <c r="B12" s="145"/>
      <c r="C12" s="145"/>
      <c r="D12" s="145"/>
      <c r="E12" s="145"/>
      <c r="F12" s="145"/>
      <c r="G12" s="145"/>
      <c r="H12" s="145"/>
      <c r="I12" s="145"/>
      <c r="J12" s="145"/>
      <c r="K12" s="145"/>
      <c r="L12" s="145"/>
      <c r="M12" s="145"/>
      <c r="T12" s="150"/>
    </row>
    <row r="13" spans="1:20" ht="30" customHeight="1">
      <c r="A13" s="145"/>
      <c r="B13" s="145"/>
      <c r="C13" s="145"/>
      <c r="D13" s="145"/>
      <c r="E13" s="145"/>
      <c r="F13" s="145"/>
      <c r="G13" s="145"/>
      <c r="H13" s="145"/>
      <c r="I13" s="145"/>
      <c r="J13" s="145"/>
      <c r="K13" s="145"/>
      <c r="L13" s="145"/>
      <c r="M13" s="145"/>
      <c r="T13" s="150"/>
    </row>
    <row r="14" spans="1:20" ht="30" customHeight="1">
      <c r="A14" s="145"/>
      <c r="B14" s="145"/>
      <c r="C14" s="145"/>
      <c r="D14" s="145"/>
      <c r="E14" s="145"/>
      <c r="F14" s="145"/>
      <c r="G14" s="145"/>
      <c r="H14" s="145"/>
      <c r="I14" s="145"/>
      <c r="J14" s="145"/>
      <c r="K14" s="145"/>
      <c r="L14" s="145"/>
      <c r="M14" s="145"/>
      <c r="T14" s="150"/>
    </row>
    <row r="15" spans="1:20" ht="30" customHeight="1">
      <c r="A15" s="145"/>
      <c r="B15" s="145"/>
      <c r="C15" s="145"/>
      <c r="D15" s="145"/>
      <c r="E15" s="145"/>
      <c r="F15" s="145"/>
      <c r="G15" s="145"/>
      <c r="H15" s="145"/>
      <c r="I15" s="145"/>
      <c r="J15" s="145"/>
      <c r="K15" s="145"/>
      <c r="L15" s="145"/>
      <c r="M15" s="145"/>
      <c r="T15" s="150"/>
    </row>
    <row r="16" spans="1:20" ht="30" customHeight="1">
      <c r="A16" s="145"/>
      <c r="B16" s="145"/>
      <c r="C16" s="145"/>
      <c r="D16" s="145"/>
      <c r="E16" s="145"/>
      <c r="F16" s="145"/>
      <c r="G16" s="145"/>
      <c r="H16" s="145"/>
      <c r="I16" s="145"/>
      <c r="J16" s="145"/>
      <c r="K16" s="145"/>
      <c r="L16" s="145"/>
      <c r="M16" s="145"/>
      <c r="T16" s="150"/>
    </row>
    <row r="17" spans="1:20" ht="30" customHeight="1">
      <c r="A17" s="145"/>
      <c r="B17" s="145"/>
      <c r="C17" s="145"/>
      <c r="D17" s="145"/>
      <c r="E17" s="145"/>
      <c r="F17" s="145"/>
      <c r="G17" s="145"/>
      <c r="H17" s="145"/>
      <c r="I17" s="145"/>
      <c r="J17" s="145"/>
      <c r="K17" s="145"/>
      <c r="L17" s="145"/>
      <c r="M17" s="145"/>
      <c r="T17" s="150"/>
    </row>
    <row r="18" spans="1:20" ht="30" customHeight="1">
      <c r="A18" s="145"/>
      <c r="B18" s="145"/>
      <c r="C18" s="145"/>
      <c r="D18" s="145"/>
      <c r="E18" s="145"/>
      <c r="F18" s="145"/>
      <c r="G18" s="145"/>
      <c r="H18" s="145"/>
      <c r="I18" s="145"/>
      <c r="J18" s="145"/>
      <c r="K18" s="145"/>
      <c r="L18" s="145"/>
      <c r="M18" s="145"/>
      <c r="T18" s="150"/>
    </row>
    <row r="19" spans="1:20" ht="30" customHeight="1">
      <c r="A19" s="145"/>
      <c r="B19" s="145"/>
      <c r="C19" s="145"/>
      <c r="D19" s="145"/>
      <c r="E19" s="145"/>
      <c r="F19" s="145"/>
      <c r="G19" s="145"/>
      <c r="H19" s="145"/>
      <c r="I19" s="145"/>
      <c r="J19" s="145"/>
      <c r="K19" s="145"/>
      <c r="L19" s="145"/>
      <c r="M19" s="145"/>
      <c r="T19" s="150"/>
    </row>
    <row r="20" spans="1:20" ht="30" customHeight="1">
      <c r="A20" s="145"/>
      <c r="B20" s="145"/>
      <c r="C20" s="145"/>
      <c r="D20" s="145"/>
      <c r="E20" s="145"/>
      <c r="F20" s="145"/>
      <c r="G20" s="145"/>
      <c r="H20" s="145"/>
      <c r="I20" s="145"/>
      <c r="J20" s="145"/>
      <c r="K20" s="145"/>
      <c r="L20" s="145"/>
      <c r="M20" s="145"/>
      <c r="T20" s="150"/>
    </row>
    <row r="21" spans="1:20" ht="30" customHeight="1">
      <c r="A21" s="145"/>
      <c r="B21" s="145"/>
      <c r="C21" s="145"/>
      <c r="D21" s="145"/>
      <c r="E21" s="145"/>
      <c r="F21" s="145"/>
      <c r="G21" s="145"/>
      <c r="H21" s="145"/>
      <c r="I21" s="145"/>
      <c r="J21" s="145"/>
      <c r="K21" s="145"/>
      <c r="L21" s="145"/>
      <c r="M21" s="145"/>
      <c r="T21" s="150"/>
    </row>
    <row r="22" spans="1:20" ht="30" customHeight="1">
      <c r="A22" s="145"/>
      <c r="B22" s="145"/>
      <c r="C22" s="145"/>
      <c r="D22" s="145"/>
      <c r="E22" s="145"/>
      <c r="F22" s="145"/>
      <c r="G22" s="145"/>
      <c r="H22" s="145"/>
      <c r="I22" s="145"/>
      <c r="J22" s="145"/>
      <c r="K22" s="145"/>
      <c r="L22" s="145"/>
      <c r="M22" s="145"/>
      <c r="T22" s="150"/>
    </row>
    <row r="23" spans="1:20" ht="30" customHeight="1">
      <c r="A23" s="145"/>
      <c r="B23" s="145"/>
      <c r="C23" s="145"/>
      <c r="D23" s="145"/>
      <c r="E23" s="145"/>
      <c r="F23" s="145"/>
      <c r="G23" s="145"/>
      <c r="H23" s="145"/>
      <c r="I23" s="145"/>
      <c r="J23" s="145"/>
      <c r="K23" s="145"/>
      <c r="L23" s="145"/>
      <c r="M23" s="145"/>
      <c r="T23" s="150"/>
    </row>
    <row r="24" spans="1:20" ht="30" customHeight="1">
      <c r="A24" s="145"/>
      <c r="B24" s="145"/>
      <c r="C24" s="145"/>
      <c r="D24" s="145"/>
      <c r="E24" s="145"/>
      <c r="F24" s="145"/>
      <c r="G24" s="145"/>
      <c r="H24" s="145"/>
      <c r="I24" s="145"/>
      <c r="J24" s="145"/>
      <c r="K24" s="145"/>
      <c r="L24" s="145"/>
      <c r="M24" s="145"/>
      <c r="T24" s="150"/>
    </row>
    <row r="25" spans="1:20" ht="30" customHeight="1">
      <c r="A25" s="145"/>
      <c r="B25" s="145"/>
      <c r="C25" s="145"/>
      <c r="D25" s="145"/>
      <c r="E25" s="145"/>
      <c r="F25" s="145"/>
      <c r="G25" s="145"/>
      <c r="H25" s="145"/>
      <c r="I25" s="145"/>
      <c r="J25" s="145"/>
      <c r="K25" s="145"/>
      <c r="L25" s="145"/>
      <c r="M25" s="145"/>
      <c r="T25" s="150"/>
    </row>
    <row r="26" spans="1:20" ht="30" customHeight="1">
      <c r="A26" s="145"/>
      <c r="B26" s="145"/>
      <c r="C26" s="145"/>
      <c r="D26" s="145"/>
      <c r="E26" s="145"/>
      <c r="F26" s="145"/>
      <c r="G26" s="145"/>
      <c r="H26" s="145"/>
      <c r="I26" s="145"/>
      <c r="J26" s="145"/>
      <c r="K26" s="145"/>
      <c r="L26" s="145"/>
      <c r="M26" s="145"/>
      <c r="T26" s="150"/>
    </row>
    <row r="27" spans="1:20" ht="30" customHeight="1">
      <c r="A27" s="144" t="s">
        <v>621</v>
      </c>
      <c r="B27" s="145"/>
      <c r="C27" s="145"/>
      <c r="D27" s="145"/>
      <c r="E27" s="145"/>
      <c r="F27" s="146"/>
      <c r="G27" s="145"/>
      <c r="H27" s="146"/>
      <c r="I27" s="145"/>
      <c r="J27" s="146"/>
      <c r="K27" s="145"/>
      <c r="L27" s="146"/>
      <c r="M27" s="145"/>
      <c r="T27" s="150"/>
    </row>
  </sheetData>
  <mergeCells count="18">
    <mergeCell ref="A1:M1"/>
    <mergeCell ref="A2:M2"/>
    <mergeCell ref="A3:A4"/>
    <mergeCell ref="B3:B4"/>
    <mergeCell ref="C3:C4"/>
    <mergeCell ref="D3:D4"/>
    <mergeCell ref="E3:F3"/>
    <mergeCell ref="G3:H3"/>
    <mergeCell ref="I3:J3"/>
    <mergeCell ref="K3:L3"/>
    <mergeCell ref="S3:S4"/>
    <mergeCell ref="T3:T4"/>
    <mergeCell ref="M3:M4"/>
    <mergeCell ref="N3:N4"/>
    <mergeCell ref="O3:O4"/>
    <mergeCell ref="P3:P4"/>
    <mergeCell ref="Q3:Q4"/>
    <mergeCell ref="R3:R4"/>
  </mergeCells>
  <phoneticPr fontId="7" type="noConversion"/>
  <pageMargins left="0.78740157480314954" right="0" top="0.39370078740157477" bottom="0.39370078740157477" header="0" footer="0"/>
  <pageSetup paperSize="9" scale="65" fitToHeight="0" orientation="landscape" r:id="rId1"/>
</worksheet>
</file>

<file path=xl/worksheets/sheet8.xml><?xml version="1.0" encoding="utf-8"?>
<worksheet xmlns="http://schemas.openxmlformats.org/spreadsheetml/2006/main" xmlns:r="http://schemas.openxmlformats.org/officeDocument/2006/relationships">
  <sheetPr>
    <tabColor rgb="FFFFFF00"/>
    <pageSetUpPr fitToPage="1"/>
  </sheetPr>
  <dimension ref="A1:AV291"/>
  <sheetViews>
    <sheetView workbookViewId="0">
      <selection activeCell="E4" sqref="E4"/>
    </sheetView>
  </sheetViews>
  <sheetFormatPr defaultRowHeight="16.5"/>
  <cols>
    <col min="1" max="2" width="27.21875" style="142" customWidth="1"/>
    <col min="3" max="3" width="4.109375" style="142" customWidth="1"/>
    <col min="4" max="4" width="7.6640625" style="142" customWidth="1"/>
    <col min="5" max="12" width="12.109375" style="142" customWidth="1"/>
    <col min="13" max="13" width="11.21875" style="142" customWidth="1"/>
    <col min="14" max="43" width="2.33203125" style="142" hidden="1" customWidth="1"/>
    <col min="44" max="44" width="9.44140625" style="142" hidden="1" customWidth="1"/>
    <col min="45" max="46" width="1.44140625" style="142" hidden="1" customWidth="1"/>
    <col min="47" max="47" width="21.88671875" style="142" hidden="1" customWidth="1"/>
    <col min="48" max="48" width="9.44140625" style="142" hidden="1" customWidth="1"/>
    <col min="49" max="16384" width="8.88671875" style="142"/>
  </cols>
  <sheetData>
    <row r="1" spans="1:48" ht="30" customHeight="1">
      <c r="A1" s="310" t="s">
        <v>590</v>
      </c>
      <c r="B1" s="310"/>
      <c r="C1" s="310"/>
      <c r="D1" s="310"/>
      <c r="E1" s="310"/>
      <c r="F1" s="310"/>
      <c r="G1" s="310"/>
      <c r="H1" s="310"/>
      <c r="I1" s="310"/>
      <c r="J1" s="310"/>
      <c r="K1" s="310"/>
      <c r="L1" s="310"/>
      <c r="M1" s="310"/>
    </row>
    <row r="2" spans="1:48" ht="30" customHeight="1">
      <c r="A2" s="307" t="s">
        <v>591</v>
      </c>
      <c r="B2" s="307" t="s">
        <v>592</v>
      </c>
      <c r="C2" s="307" t="s">
        <v>593</v>
      </c>
      <c r="D2" s="307" t="s">
        <v>594</v>
      </c>
      <c r="E2" s="307" t="s">
        <v>595</v>
      </c>
      <c r="F2" s="307"/>
      <c r="G2" s="307" t="s">
        <v>596</v>
      </c>
      <c r="H2" s="307"/>
      <c r="I2" s="307" t="s">
        <v>597</v>
      </c>
      <c r="J2" s="307"/>
      <c r="K2" s="307" t="s">
        <v>598</v>
      </c>
      <c r="L2" s="307"/>
      <c r="M2" s="307" t="s">
        <v>599</v>
      </c>
      <c r="N2" s="306" t="s">
        <v>622</v>
      </c>
      <c r="O2" s="306" t="s">
        <v>601</v>
      </c>
      <c r="P2" s="306" t="s">
        <v>623</v>
      </c>
      <c r="Q2" s="306" t="s">
        <v>600</v>
      </c>
      <c r="R2" s="306" t="s">
        <v>624</v>
      </c>
      <c r="S2" s="306" t="s">
        <v>625</v>
      </c>
      <c r="T2" s="306" t="s">
        <v>626</v>
      </c>
      <c r="U2" s="306" t="s">
        <v>627</v>
      </c>
      <c r="V2" s="306" t="s">
        <v>628</v>
      </c>
      <c r="W2" s="306" t="s">
        <v>629</v>
      </c>
      <c r="X2" s="306" t="s">
        <v>630</v>
      </c>
      <c r="Y2" s="306" t="s">
        <v>631</v>
      </c>
      <c r="Z2" s="306" t="s">
        <v>632</v>
      </c>
      <c r="AA2" s="306" t="s">
        <v>633</v>
      </c>
      <c r="AB2" s="306" t="s">
        <v>634</v>
      </c>
      <c r="AC2" s="306" t="s">
        <v>635</v>
      </c>
      <c r="AD2" s="306" t="s">
        <v>636</v>
      </c>
      <c r="AE2" s="306" t="s">
        <v>637</v>
      </c>
      <c r="AF2" s="306" t="s">
        <v>638</v>
      </c>
      <c r="AG2" s="306" t="s">
        <v>639</v>
      </c>
      <c r="AH2" s="306" t="s">
        <v>640</v>
      </c>
      <c r="AI2" s="306" t="s">
        <v>641</v>
      </c>
      <c r="AJ2" s="306" t="s">
        <v>642</v>
      </c>
      <c r="AK2" s="306" t="s">
        <v>643</v>
      </c>
      <c r="AL2" s="306" t="s">
        <v>644</v>
      </c>
      <c r="AM2" s="306" t="s">
        <v>645</v>
      </c>
      <c r="AN2" s="306" t="s">
        <v>646</v>
      </c>
      <c r="AO2" s="306" t="s">
        <v>647</v>
      </c>
      <c r="AP2" s="306" t="s">
        <v>648</v>
      </c>
      <c r="AQ2" s="306" t="s">
        <v>649</v>
      </c>
      <c r="AR2" s="306" t="s">
        <v>650</v>
      </c>
      <c r="AS2" s="306" t="s">
        <v>603</v>
      </c>
      <c r="AT2" s="306" t="s">
        <v>604</v>
      </c>
      <c r="AU2" s="306" t="s">
        <v>651</v>
      </c>
      <c r="AV2" s="306" t="s">
        <v>652</v>
      </c>
    </row>
    <row r="3" spans="1:48" ht="30" customHeight="1">
      <c r="A3" s="307"/>
      <c r="B3" s="307"/>
      <c r="C3" s="307"/>
      <c r="D3" s="307"/>
      <c r="E3" s="151" t="s">
        <v>607</v>
      </c>
      <c r="F3" s="151" t="s">
        <v>608</v>
      </c>
      <c r="G3" s="151" t="s">
        <v>607</v>
      </c>
      <c r="H3" s="151" t="s">
        <v>608</v>
      </c>
      <c r="I3" s="151" t="s">
        <v>607</v>
      </c>
      <c r="J3" s="151" t="s">
        <v>608</v>
      </c>
      <c r="K3" s="151" t="s">
        <v>607</v>
      </c>
      <c r="L3" s="151" t="s">
        <v>608</v>
      </c>
      <c r="M3" s="307"/>
      <c r="N3" s="306"/>
      <c r="O3" s="306"/>
      <c r="P3" s="306"/>
      <c r="Q3" s="306"/>
      <c r="R3" s="306"/>
      <c r="S3" s="306"/>
      <c r="T3" s="306"/>
      <c r="U3" s="306"/>
      <c r="V3" s="306"/>
      <c r="W3" s="306"/>
      <c r="X3" s="306"/>
      <c r="Y3" s="306"/>
      <c r="Z3" s="306"/>
      <c r="AA3" s="306"/>
      <c r="AB3" s="306"/>
      <c r="AC3" s="306"/>
      <c r="AD3" s="306"/>
      <c r="AE3" s="306"/>
      <c r="AF3" s="306"/>
      <c r="AG3" s="306"/>
      <c r="AH3" s="306"/>
      <c r="AI3" s="306"/>
      <c r="AJ3" s="306"/>
      <c r="AK3" s="306"/>
      <c r="AL3" s="306"/>
      <c r="AM3" s="306"/>
      <c r="AN3" s="306"/>
      <c r="AO3" s="306"/>
      <c r="AP3" s="306"/>
      <c r="AQ3" s="306"/>
      <c r="AR3" s="306"/>
      <c r="AS3" s="306"/>
      <c r="AT3" s="306"/>
      <c r="AU3" s="306"/>
      <c r="AV3" s="306"/>
    </row>
    <row r="4" spans="1:48" ht="30" customHeight="1">
      <c r="A4" s="144" t="s">
        <v>611</v>
      </c>
      <c r="B4" s="144" t="s">
        <v>489</v>
      </c>
      <c r="C4" s="145"/>
      <c r="D4" s="145"/>
      <c r="E4" s="145"/>
      <c r="F4" s="145"/>
      <c r="G4" s="145"/>
      <c r="H4" s="145"/>
      <c r="I4" s="145"/>
      <c r="J4" s="145"/>
      <c r="K4" s="145"/>
      <c r="L4" s="145"/>
      <c r="M4" s="145"/>
      <c r="N4" s="148"/>
      <c r="O4" s="148"/>
      <c r="P4" s="148"/>
      <c r="Q4" s="147" t="s">
        <v>612</v>
      </c>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row>
    <row r="5" spans="1:48" ht="30" customHeight="1">
      <c r="A5" s="144" t="s">
        <v>653</v>
      </c>
      <c r="B5" s="144" t="s">
        <v>654</v>
      </c>
      <c r="C5" s="144" t="s">
        <v>292</v>
      </c>
      <c r="D5" s="145">
        <v>1</v>
      </c>
      <c r="E5" s="152"/>
      <c r="F5" s="152"/>
      <c r="G5" s="152"/>
      <c r="H5" s="152"/>
      <c r="I5" s="152"/>
      <c r="J5" s="152"/>
      <c r="K5" s="152"/>
      <c r="L5" s="152"/>
      <c r="M5" s="144" t="s">
        <v>489</v>
      </c>
      <c r="N5" s="147" t="s">
        <v>1554</v>
      </c>
      <c r="O5" s="147" t="s">
        <v>489</v>
      </c>
      <c r="P5" s="147" t="s">
        <v>489</v>
      </c>
      <c r="Q5" s="147" t="s">
        <v>612</v>
      </c>
      <c r="R5" s="147" t="s">
        <v>485</v>
      </c>
      <c r="S5" s="147" t="s">
        <v>485</v>
      </c>
      <c r="T5" s="147" t="s">
        <v>655</v>
      </c>
      <c r="U5" s="148"/>
      <c r="V5" s="148"/>
      <c r="W5" s="148"/>
      <c r="X5" s="148"/>
      <c r="Y5" s="148"/>
      <c r="Z5" s="148"/>
      <c r="AA5" s="148"/>
      <c r="AB5" s="148"/>
      <c r="AC5" s="148"/>
      <c r="AD5" s="148"/>
      <c r="AE5" s="148"/>
      <c r="AF5" s="148"/>
      <c r="AG5" s="148"/>
      <c r="AH5" s="148"/>
      <c r="AI5" s="148"/>
      <c r="AJ5" s="148"/>
      <c r="AK5" s="148"/>
      <c r="AL5" s="148"/>
      <c r="AM5" s="148"/>
      <c r="AN5" s="148"/>
      <c r="AO5" s="148"/>
      <c r="AP5" s="148"/>
      <c r="AQ5" s="148"/>
      <c r="AR5" s="147" t="s">
        <v>489</v>
      </c>
      <c r="AS5" s="147" t="s">
        <v>489</v>
      </c>
      <c r="AT5" s="148"/>
      <c r="AU5" s="147" t="s">
        <v>1555</v>
      </c>
      <c r="AV5" s="148">
        <v>369</v>
      </c>
    </row>
    <row r="6" spans="1:48" ht="30" customHeight="1">
      <c r="A6" s="144" t="s">
        <v>656</v>
      </c>
      <c r="B6" s="144" t="s">
        <v>654</v>
      </c>
      <c r="C6" s="144" t="s">
        <v>292</v>
      </c>
      <c r="D6" s="145">
        <v>1</v>
      </c>
      <c r="E6" s="152"/>
      <c r="F6" s="152"/>
      <c r="G6" s="152"/>
      <c r="H6" s="152"/>
      <c r="I6" s="152"/>
      <c r="J6" s="152"/>
      <c r="K6" s="152"/>
      <c r="L6" s="152"/>
      <c r="M6" s="144" t="s">
        <v>489</v>
      </c>
      <c r="N6" s="147" t="s">
        <v>1556</v>
      </c>
      <c r="O6" s="147" t="s">
        <v>489</v>
      </c>
      <c r="P6" s="147" t="s">
        <v>489</v>
      </c>
      <c r="Q6" s="147" t="s">
        <v>612</v>
      </c>
      <c r="R6" s="147" t="s">
        <v>485</v>
      </c>
      <c r="S6" s="147" t="s">
        <v>485</v>
      </c>
      <c r="T6" s="147" t="s">
        <v>655</v>
      </c>
      <c r="U6" s="148"/>
      <c r="V6" s="148"/>
      <c r="W6" s="148"/>
      <c r="X6" s="148"/>
      <c r="Y6" s="148"/>
      <c r="Z6" s="148"/>
      <c r="AA6" s="148"/>
      <c r="AB6" s="148"/>
      <c r="AC6" s="148"/>
      <c r="AD6" s="148"/>
      <c r="AE6" s="148"/>
      <c r="AF6" s="148"/>
      <c r="AG6" s="148"/>
      <c r="AH6" s="148"/>
      <c r="AI6" s="148"/>
      <c r="AJ6" s="148"/>
      <c r="AK6" s="148"/>
      <c r="AL6" s="148"/>
      <c r="AM6" s="148"/>
      <c r="AN6" s="148"/>
      <c r="AO6" s="148"/>
      <c r="AP6" s="148"/>
      <c r="AQ6" s="148"/>
      <c r="AR6" s="147" t="s">
        <v>489</v>
      </c>
      <c r="AS6" s="147" t="s">
        <v>489</v>
      </c>
      <c r="AT6" s="148"/>
      <c r="AU6" s="147" t="s">
        <v>1557</v>
      </c>
      <c r="AV6" s="148">
        <v>370</v>
      </c>
    </row>
    <row r="7" spans="1:48" ht="30" customHeight="1">
      <c r="A7" s="144" t="s">
        <v>657</v>
      </c>
      <c r="B7" s="144" t="s">
        <v>658</v>
      </c>
      <c r="C7" s="144" t="s">
        <v>292</v>
      </c>
      <c r="D7" s="145">
        <v>1</v>
      </c>
      <c r="E7" s="152"/>
      <c r="F7" s="152"/>
      <c r="G7" s="152"/>
      <c r="H7" s="152"/>
      <c r="I7" s="152"/>
      <c r="J7" s="152"/>
      <c r="K7" s="152"/>
      <c r="L7" s="152"/>
      <c r="M7" s="144" t="s">
        <v>489</v>
      </c>
      <c r="N7" s="147" t="s">
        <v>1558</v>
      </c>
      <c r="O7" s="147" t="s">
        <v>489</v>
      </c>
      <c r="P7" s="147" t="s">
        <v>489</v>
      </c>
      <c r="Q7" s="147" t="s">
        <v>612</v>
      </c>
      <c r="R7" s="147" t="s">
        <v>485</v>
      </c>
      <c r="S7" s="147" t="s">
        <v>485</v>
      </c>
      <c r="T7" s="147" t="s">
        <v>655</v>
      </c>
      <c r="U7" s="148"/>
      <c r="V7" s="148"/>
      <c r="W7" s="148"/>
      <c r="X7" s="148"/>
      <c r="Y7" s="148"/>
      <c r="Z7" s="148"/>
      <c r="AA7" s="148"/>
      <c r="AB7" s="148"/>
      <c r="AC7" s="148"/>
      <c r="AD7" s="148"/>
      <c r="AE7" s="148"/>
      <c r="AF7" s="148"/>
      <c r="AG7" s="148"/>
      <c r="AH7" s="148"/>
      <c r="AI7" s="148"/>
      <c r="AJ7" s="148"/>
      <c r="AK7" s="148"/>
      <c r="AL7" s="148"/>
      <c r="AM7" s="148"/>
      <c r="AN7" s="148"/>
      <c r="AO7" s="148"/>
      <c r="AP7" s="148"/>
      <c r="AQ7" s="148"/>
      <c r="AR7" s="147" t="s">
        <v>489</v>
      </c>
      <c r="AS7" s="147" t="s">
        <v>489</v>
      </c>
      <c r="AT7" s="148"/>
      <c r="AU7" s="147" t="s">
        <v>1559</v>
      </c>
      <c r="AV7" s="148">
        <v>371</v>
      </c>
    </row>
    <row r="8" spans="1:48" ht="30" customHeight="1">
      <c r="A8" s="144" t="s">
        <v>659</v>
      </c>
      <c r="B8" s="144" t="s">
        <v>660</v>
      </c>
      <c r="C8" s="144" t="s">
        <v>661</v>
      </c>
      <c r="D8" s="145">
        <v>1</v>
      </c>
      <c r="E8" s="152"/>
      <c r="F8" s="152"/>
      <c r="G8" s="152"/>
      <c r="H8" s="152"/>
      <c r="I8" s="152"/>
      <c r="J8" s="152"/>
      <c r="K8" s="152"/>
      <c r="L8" s="152"/>
      <c r="M8" s="144" t="s">
        <v>489</v>
      </c>
      <c r="N8" s="147" t="s">
        <v>1560</v>
      </c>
      <c r="O8" s="147" t="s">
        <v>489</v>
      </c>
      <c r="P8" s="147" t="s">
        <v>489</v>
      </c>
      <c r="Q8" s="147" t="s">
        <v>612</v>
      </c>
      <c r="R8" s="147" t="s">
        <v>485</v>
      </c>
      <c r="S8" s="147" t="s">
        <v>485</v>
      </c>
      <c r="T8" s="147" t="s">
        <v>655</v>
      </c>
      <c r="U8" s="148"/>
      <c r="V8" s="148"/>
      <c r="W8" s="148"/>
      <c r="X8" s="148"/>
      <c r="Y8" s="148"/>
      <c r="Z8" s="148"/>
      <c r="AA8" s="148"/>
      <c r="AB8" s="148"/>
      <c r="AC8" s="148"/>
      <c r="AD8" s="148"/>
      <c r="AE8" s="148"/>
      <c r="AF8" s="148"/>
      <c r="AG8" s="148"/>
      <c r="AH8" s="148"/>
      <c r="AI8" s="148"/>
      <c r="AJ8" s="148"/>
      <c r="AK8" s="148"/>
      <c r="AL8" s="148"/>
      <c r="AM8" s="148"/>
      <c r="AN8" s="148"/>
      <c r="AO8" s="148"/>
      <c r="AP8" s="148"/>
      <c r="AQ8" s="148"/>
      <c r="AR8" s="147" t="s">
        <v>489</v>
      </c>
      <c r="AS8" s="147" t="s">
        <v>489</v>
      </c>
      <c r="AT8" s="148"/>
      <c r="AU8" s="147" t="s">
        <v>1561</v>
      </c>
      <c r="AV8" s="148">
        <v>365</v>
      </c>
    </row>
    <row r="9" spans="1:48" ht="30" customHeight="1">
      <c r="A9" s="144" t="s">
        <v>659</v>
      </c>
      <c r="B9" s="144" t="s">
        <v>662</v>
      </c>
      <c r="C9" s="144" t="s">
        <v>661</v>
      </c>
      <c r="D9" s="145">
        <v>2</v>
      </c>
      <c r="E9" s="152"/>
      <c r="F9" s="152"/>
      <c r="G9" s="152"/>
      <c r="H9" s="152"/>
      <c r="I9" s="152"/>
      <c r="J9" s="152"/>
      <c r="K9" s="152"/>
      <c r="L9" s="152"/>
      <c r="M9" s="144" t="s">
        <v>489</v>
      </c>
      <c r="N9" s="147" t="s">
        <v>1562</v>
      </c>
      <c r="O9" s="147" t="s">
        <v>489</v>
      </c>
      <c r="P9" s="147" t="s">
        <v>489</v>
      </c>
      <c r="Q9" s="147" t="s">
        <v>612</v>
      </c>
      <c r="R9" s="147" t="s">
        <v>485</v>
      </c>
      <c r="S9" s="147" t="s">
        <v>485</v>
      </c>
      <c r="T9" s="147" t="s">
        <v>655</v>
      </c>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7" t="s">
        <v>489</v>
      </c>
      <c r="AS9" s="147" t="s">
        <v>489</v>
      </c>
      <c r="AT9" s="148"/>
      <c r="AU9" s="147" t="s">
        <v>1563</v>
      </c>
      <c r="AV9" s="148">
        <v>366</v>
      </c>
    </row>
    <row r="10" spans="1:48" ht="30" customHeight="1">
      <c r="A10" s="144" t="s">
        <v>663</v>
      </c>
      <c r="B10" s="144" t="s">
        <v>664</v>
      </c>
      <c r="C10" s="144" t="s">
        <v>317</v>
      </c>
      <c r="D10" s="145">
        <v>5.95</v>
      </c>
      <c r="E10" s="152"/>
      <c r="F10" s="152"/>
      <c r="G10" s="152"/>
      <c r="H10" s="152"/>
      <c r="I10" s="152"/>
      <c r="J10" s="152"/>
      <c r="K10" s="152"/>
      <c r="L10" s="152"/>
      <c r="M10" s="144" t="s">
        <v>489</v>
      </c>
      <c r="N10" s="147" t="s">
        <v>1564</v>
      </c>
      <c r="O10" s="147" t="s">
        <v>489</v>
      </c>
      <c r="P10" s="147" t="s">
        <v>489</v>
      </c>
      <c r="Q10" s="147" t="s">
        <v>612</v>
      </c>
      <c r="R10" s="147" t="s">
        <v>485</v>
      </c>
      <c r="S10" s="147" t="s">
        <v>485</v>
      </c>
      <c r="T10" s="147" t="s">
        <v>655</v>
      </c>
      <c r="U10" s="148"/>
      <c r="V10" s="148"/>
      <c r="W10" s="148"/>
      <c r="X10" s="148">
        <v>1</v>
      </c>
      <c r="Y10" s="148"/>
      <c r="Z10" s="148"/>
      <c r="AA10" s="148"/>
      <c r="AB10" s="148"/>
      <c r="AC10" s="148"/>
      <c r="AD10" s="148"/>
      <c r="AE10" s="148"/>
      <c r="AF10" s="148"/>
      <c r="AG10" s="148"/>
      <c r="AH10" s="148"/>
      <c r="AI10" s="148"/>
      <c r="AJ10" s="148"/>
      <c r="AK10" s="148"/>
      <c r="AL10" s="148"/>
      <c r="AM10" s="148"/>
      <c r="AN10" s="148"/>
      <c r="AO10" s="148"/>
      <c r="AP10" s="148"/>
      <c r="AQ10" s="148"/>
      <c r="AR10" s="147" t="s">
        <v>489</v>
      </c>
      <c r="AS10" s="147" t="s">
        <v>489</v>
      </c>
      <c r="AT10" s="148"/>
      <c r="AU10" s="147" t="s">
        <v>1565</v>
      </c>
      <c r="AV10" s="148">
        <v>367</v>
      </c>
    </row>
    <row r="11" spans="1:48" ht="30" customHeight="1">
      <c r="A11" s="144" t="s">
        <v>665</v>
      </c>
      <c r="B11" s="144" t="s">
        <v>664</v>
      </c>
      <c r="C11" s="144" t="s">
        <v>317</v>
      </c>
      <c r="D11" s="145">
        <v>18.7</v>
      </c>
      <c r="E11" s="152"/>
      <c r="F11" s="152"/>
      <c r="G11" s="152"/>
      <c r="H11" s="152"/>
      <c r="I11" s="152"/>
      <c r="J11" s="152"/>
      <c r="K11" s="152"/>
      <c r="L11" s="152"/>
      <c r="M11" s="144" t="s">
        <v>489</v>
      </c>
      <c r="N11" s="147" t="s">
        <v>1566</v>
      </c>
      <c r="O11" s="147" t="s">
        <v>489</v>
      </c>
      <c r="P11" s="147" t="s">
        <v>489</v>
      </c>
      <c r="Q11" s="147" t="s">
        <v>612</v>
      </c>
      <c r="R11" s="147" t="s">
        <v>485</v>
      </c>
      <c r="S11" s="147" t="s">
        <v>485</v>
      </c>
      <c r="T11" s="147" t="s">
        <v>655</v>
      </c>
      <c r="U11" s="148"/>
      <c r="V11" s="148"/>
      <c r="W11" s="148"/>
      <c r="X11" s="148">
        <v>1</v>
      </c>
      <c r="Y11" s="148"/>
      <c r="Z11" s="148"/>
      <c r="AA11" s="148"/>
      <c r="AB11" s="148"/>
      <c r="AC11" s="148"/>
      <c r="AD11" s="148"/>
      <c r="AE11" s="148"/>
      <c r="AF11" s="148"/>
      <c r="AG11" s="148"/>
      <c r="AH11" s="148"/>
      <c r="AI11" s="148"/>
      <c r="AJ11" s="148"/>
      <c r="AK11" s="148"/>
      <c r="AL11" s="148"/>
      <c r="AM11" s="148"/>
      <c r="AN11" s="148"/>
      <c r="AO11" s="148"/>
      <c r="AP11" s="148"/>
      <c r="AQ11" s="148"/>
      <c r="AR11" s="147" t="s">
        <v>489</v>
      </c>
      <c r="AS11" s="147" t="s">
        <v>489</v>
      </c>
      <c r="AT11" s="148"/>
      <c r="AU11" s="147" t="s">
        <v>1567</v>
      </c>
      <c r="AV11" s="148">
        <v>368</v>
      </c>
    </row>
    <row r="12" spans="1:48" ht="30" customHeight="1">
      <c r="A12" s="144" t="s">
        <v>666</v>
      </c>
      <c r="B12" s="144" t="s">
        <v>667</v>
      </c>
      <c r="C12" s="144" t="s">
        <v>387</v>
      </c>
      <c r="D12" s="145">
        <v>1</v>
      </c>
      <c r="E12" s="152"/>
      <c r="F12" s="152"/>
      <c r="G12" s="152"/>
      <c r="H12" s="152"/>
      <c r="I12" s="152"/>
      <c r="J12" s="152"/>
      <c r="K12" s="152"/>
      <c r="L12" s="152"/>
      <c r="M12" s="144" t="s">
        <v>489</v>
      </c>
      <c r="N12" s="147" t="s">
        <v>1568</v>
      </c>
      <c r="O12" s="147" t="s">
        <v>489</v>
      </c>
      <c r="P12" s="147" t="s">
        <v>489</v>
      </c>
      <c r="Q12" s="147" t="s">
        <v>612</v>
      </c>
      <c r="R12" s="147" t="s">
        <v>485</v>
      </c>
      <c r="S12" s="147" t="s">
        <v>485</v>
      </c>
      <c r="T12" s="147" t="s">
        <v>485</v>
      </c>
      <c r="U12" s="148"/>
      <c r="V12" s="148"/>
      <c r="W12" s="148"/>
      <c r="X12" s="148"/>
      <c r="Y12" s="148"/>
      <c r="Z12" s="148"/>
      <c r="AA12" s="148"/>
      <c r="AB12" s="148"/>
      <c r="AC12" s="148"/>
      <c r="AD12" s="148"/>
      <c r="AE12" s="148"/>
      <c r="AF12" s="148"/>
      <c r="AG12" s="148"/>
      <c r="AH12" s="148"/>
      <c r="AI12" s="148"/>
      <c r="AJ12" s="148"/>
      <c r="AK12" s="148"/>
      <c r="AL12" s="148"/>
      <c r="AM12" s="148"/>
      <c r="AN12" s="148"/>
      <c r="AO12" s="148"/>
      <c r="AP12" s="148"/>
      <c r="AQ12" s="148"/>
      <c r="AR12" s="147" t="s">
        <v>489</v>
      </c>
      <c r="AS12" s="147" t="s">
        <v>489</v>
      </c>
      <c r="AT12" s="148"/>
      <c r="AU12" s="147" t="s">
        <v>1569</v>
      </c>
      <c r="AV12" s="148">
        <v>660</v>
      </c>
    </row>
    <row r="13" spans="1:48" ht="30" customHeight="1">
      <c r="A13" s="145"/>
      <c r="B13" s="145"/>
      <c r="C13" s="145"/>
      <c r="D13" s="145"/>
      <c r="E13" s="145"/>
      <c r="F13" s="145"/>
      <c r="G13" s="145"/>
      <c r="H13" s="145"/>
      <c r="I13" s="145"/>
      <c r="J13" s="145"/>
      <c r="K13" s="145"/>
      <c r="L13" s="145"/>
      <c r="M13" s="145"/>
    </row>
    <row r="14" spans="1:48" ht="30" customHeight="1">
      <c r="A14" s="145"/>
      <c r="B14" s="145"/>
      <c r="C14" s="145"/>
      <c r="D14" s="145"/>
      <c r="E14" s="145"/>
      <c r="F14" s="145"/>
      <c r="G14" s="145"/>
      <c r="H14" s="145"/>
      <c r="I14" s="145"/>
      <c r="J14" s="145"/>
      <c r="K14" s="145"/>
      <c r="L14" s="145"/>
      <c r="M14" s="145"/>
    </row>
    <row r="15" spans="1:48" ht="30" customHeight="1">
      <c r="A15" s="145"/>
      <c r="B15" s="145"/>
      <c r="C15" s="145"/>
      <c r="D15" s="145"/>
      <c r="E15" s="145"/>
      <c r="F15" s="145"/>
      <c r="G15" s="145"/>
      <c r="H15" s="145"/>
      <c r="I15" s="145"/>
      <c r="J15" s="145"/>
      <c r="K15" s="145"/>
      <c r="L15" s="145"/>
      <c r="M15" s="145"/>
    </row>
    <row r="16" spans="1:48" ht="30" customHeight="1">
      <c r="A16" s="145"/>
      <c r="B16" s="145"/>
      <c r="C16" s="145"/>
      <c r="D16" s="145"/>
      <c r="E16" s="145"/>
      <c r="F16" s="145"/>
      <c r="G16" s="145"/>
      <c r="H16" s="145"/>
      <c r="I16" s="145"/>
      <c r="J16" s="145"/>
      <c r="K16" s="145"/>
      <c r="L16" s="145"/>
      <c r="M16" s="145"/>
    </row>
    <row r="17" spans="1:48" ht="30" customHeight="1">
      <c r="A17" s="145"/>
      <c r="B17" s="145"/>
      <c r="C17" s="145"/>
      <c r="D17" s="145"/>
      <c r="E17" s="145"/>
      <c r="F17" s="145"/>
      <c r="G17" s="145"/>
      <c r="H17" s="145"/>
      <c r="I17" s="145"/>
      <c r="J17" s="145"/>
      <c r="K17" s="145"/>
      <c r="L17" s="145"/>
      <c r="M17" s="145"/>
    </row>
    <row r="18" spans="1:48" ht="30" customHeight="1">
      <c r="A18" s="145"/>
      <c r="B18" s="145"/>
      <c r="C18" s="145"/>
      <c r="D18" s="145"/>
      <c r="E18" s="145"/>
      <c r="F18" s="145"/>
      <c r="G18" s="145"/>
      <c r="H18" s="145"/>
      <c r="I18" s="145"/>
      <c r="J18" s="145"/>
      <c r="K18" s="145"/>
      <c r="L18" s="145"/>
      <c r="M18" s="145"/>
    </row>
    <row r="19" spans="1:48" ht="30" customHeight="1">
      <c r="A19" s="145"/>
      <c r="B19" s="145"/>
      <c r="C19" s="145"/>
      <c r="D19" s="145"/>
      <c r="E19" s="145"/>
      <c r="F19" s="145"/>
      <c r="G19" s="145"/>
      <c r="H19" s="145"/>
      <c r="I19" s="145"/>
      <c r="J19" s="145"/>
      <c r="K19" s="145"/>
      <c r="L19" s="145"/>
      <c r="M19" s="145"/>
    </row>
    <row r="20" spans="1:48" ht="30" customHeight="1">
      <c r="A20" s="145"/>
      <c r="B20" s="145"/>
      <c r="C20" s="145"/>
      <c r="D20" s="145"/>
      <c r="E20" s="145"/>
      <c r="F20" s="145"/>
      <c r="G20" s="145"/>
      <c r="H20" s="145"/>
      <c r="I20" s="145"/>
      <c r="J20" s="145"/>
      <c r="K20" s="145"/>
      <c r="L20" s="145"/>
      <c r="M20" s="145"/>
    </row>
    <row r="21" spans="1:48" ht="30" customHeight="1">
      <c r="A21" s="145"/>
      <c r="B21" s="145"/>
      <c r="C21" s="145"/>
      <c r="D21" s="145"/>
      <c r="E21" s="145"/>
      <c r="F21" s="145"/>
      <c r="G21" s="145"/>
      <c r="H21" s="145"/>
      <c r="I21" s="145"/>
      <c r="J21" s="145"/>
      <c r="K21" s="145"/>
      <c r="L21" s="145"/>
      <c r="M21" s="145"/>
    </row>
    <row r="22" spans="1:48" ht="30" customHeight="1">
      <c r="A22" s="145"/>
      <c r="B22" s="145"/>
      <c r="C22" s="145"/>
      <c r="D22" s="145"/>
      <c r="E22" s="145"/>
      <c r="F22" s="145"/>
      <c r="G22" s="145"/>
      <c r="H22" s="145"/>
      <c r="I22" s="145"/>
      <c r="J22" s="145"/>
      <c r="K22" s="145"/>
      <c r="L22" s="145"/>
      <c r="M22" s="145"/>
    </row>
    <row r="23" spans="1:48" ht="30" customHeight="1">
      <c r="A23" s="145"/>
      <c r="B23" s="145"/>
      <c r="C23" s="145"/>
      <c r="D23" s="145"/>
      <c r="E23" s="145"/>
      <c r="F23" s="145"/>
      <c r="G23" s="145"/>
      <c r="H23" s="145"/>
      <c r="I23" s="145"/>
      <c r="J23" s="145"/>
      <c r="K23" s="145"/>
      <c r="L23" s="145"/>
      <c r="M23" s="145"/>
    </row>
    <row r="24" spans="1:48" ht="30" customHeight="1">
      <c r="A24" s="145"/>
      <c r="B24" s="145"/>
      <c r="C24" s="145"/>
      <c r="D24" s="145"/>
      <c r="E24" s="145"/>
      <c r="F24" s="145"/>
      <c r="G24" s="145"/>
      <c r="H24" s="145"/>
      <c r="I24" s="145"/>
      <c r="J24" s="145"/>
      <c r="K24" s="145"/>
      <c r="L24" s="145"/>
      <c r="M24" s="145"/>
    </row>
    <row r="25" spans="1:48" ht="30" customHeight="1">
      <c r="A25" s="145"/>
      <c r="B25" s="145"/>
      <c r="C25" s="145"/>
      <c r="D25" s="145"/>
      <c r="E25" s="145"/>
      <c r="F25" s="145"/>
      <c r="G25" s="145"/>
      <c r="H25" s="145"/>
      <c r="I25" s="145"/>
      <c r="J25" s="145"/>
      <c r="K25" s="145"/>
      <c r="L25" s="145"/>
      <c r="M25" s="145"/>
    </row>
    <row r="26" spans="1:48" ht="30" customHeight="1">
      <c r="A26" s="145"/>
      <c r="B26" s="145"/>
      <c r="C26" s="145"/>
      <c r="D26" s="145"/>
      <c r="E26" s="145"/>
      <c r="F26" s="145"/>
      <c r="G26" s="145"/>
      <c r="H26" s="145"/>
      <c r="I26" s="145"/>
      <c r="J26" s="145"/>
      <c r="K26" s="145"/>
      <c r="L26" s="145"/>
      <c r="M26" s="145"/>
    </row>
    <row r="27" spans="1:48" ht="30" customHeight="1">
      <c r="A27" s="144" t="s">
        <v>621</v>
      </c>
      <c r="B27" s="145"/>
      <c r="C27" s="145"/>
      <c r="D27" s="145"/>
      <c r="E27" s="145"/>
      <c r="F27" s="152"/>
      <c r="G27" s="145"/>
      <c r="H27" s="152"/>
      <c r="I27" s="145"/>
      <c r="J27" s="152"/>
      <c r="K27" s="145"/>
      <c r="L27" s="152"/>
      <c r="M27" s="145"/>
      <c r="N27" s="142" t="s">
        <v>668</v>
      </c>
    </row>
    <row r="28" spans="1:48" ht="30" customHeight="1">
      <c r="A28" s="144" t="s">
        <v>613</v>
      </c>
      <c r="B28" s="144" t="s">
        <v>489</v>
      </c>
      <c r="C28" s="145"/>
      <c r="D28" s="145"/>
      <c r="E28" s="145"/>
      <c r="F28" s="145"/>
      <c r="G28" s="145"/>
      <c r="H28" s="145"/>
      <c r="I28" s="145"/>
      <c r="J28" s="145"/>
      <c r="K28" s="145"/>
      <c r="L28" s="145"/>
      <c r="M28" s="145"/>
      <c r="N28" s="148"/>
      <c r="O28" s="148"/>
      <c r="P28" s="148"/>
      <c r="Q28" s="147" t="s">
        <v>614</v>
      </c>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row>
    <row r="29" spans="1:48" ht="30" customHeight="1">
      <c r="A29" s="144" t="s">
        <v>669</v>
      </c>
      <c r="B29" s="144" t="s">
        <v>670</v>
      </c>
      <c r="C29" s="144" t="s">
        <v>671</v>
      </c>
      <c r="D29" s="145">
        <v>6</v>
      </c>
      <c r="E29" s="152"/>
      <c r="F29" s="152"/>
      <c r="G29" s="152"/>
      <c r="H29" s="152"/>
      <c r="I29" s="152"/>
      <c r="J29" s="152"/>
      <c r="K29" s="152"/>
      <c r="L29" s="152"/>
      <c r="M29" s="144" t="s">
        <v>489</v>
      </c>
      <c r="N29" s="147" t="s">
        <v>1570</v>
      </c>
      <c r="O29" s="147" t="s">
        <v>489</v>
      </c>
      <c r="P29" s="147" t="s">
        <v>489</v>
      </c>
      <c r="Q29" s="147" t="s">
        <v>614</v>
      </c>
      <c r="R29" s="147" t="s">
        <v>485</v>
      </c>
      <c r="S29" s="147" t="s">
        <v>485</v>
      </c>
      <c r="T29" s="147" t="s">
        <v>655</v>
      </c>
      <c r="U29" s="148"/>
      <c r="V29" s="148"/>
      <c r="W29" s="148"/>
      <c r="X29" s="148">
        <v>1</v>
      </c>
      <c r="Y29" s="148"/>
      <c r="Z29" s="148"/>
      <c r="AA29" s="148"/>
      <c r="AB29" s="148"/>
      <c r="AC29" s="148"/>
      <c r="AD29" s="148"/>
      <c r="AE29" s="148"/>
      <c r="AF29" s="148"/>
      <c r="AG29" s="148"/>
      <c r="AH29" s="148"/>
      <c r="AI29" s="148"/>
      <c r="AJ29" s="148"/>
      <c r="AK29" s="148"/>
      <c r="AL29" s="148"/>
      <c r="AM29" s="148"/>
      <c r="AN29" s="148"/>
      <c r="AO29" s="148"/>
      <c r="AP29" s="148"/>
      <c r="AQ29" s="148"/>
      <c r="AR29" s="147" t="s">
        <v>489</v>
      </c>
      <c r="AS29" s="147" t="s">
        <v>489</v>
      </c>
      <c r="AT29" s="148"/>
      <c r="AU29" s="147" t="s">
        <v>1571</v>
      </c>
      <c r="AV29" s="148">
        <v>373</v>
      </c>
    </row>
    <row r="30" spans="1:48" ht="30" customHeight="1">
      <c r="A30" s="144" t="s">
        <v>669</v>
      </c>
      <c r="B30" s="144" t="s">
        <v>672</v>
      </c>
      <c r="C30" s="144" t="s">
        <v>671</v>
      </c>
      <c r="D30" s="145">
        <v>6</v>
      </c>
      <c r="E30" s="152"/>
      <c r="F30" s="152"/>
      <c r="G30" s="152"/>
      <c r="H30" s="152"/>
      <c r="I30" s="152"/>
      <c r="J30" s="152"/>
      <c r="K30" s="152"/>
      <c r="L30" s="152"/>
      <c r="M30" s="144" t="s">
        <v>489</v>
      </c>
      <c r="N30" s="147" t="s">
        <v>1572</v>
      </c>
      <c r="O30" s="147" t="s">
        <v>489</v>
      </c>
      <c r="P30" s="147" t="s">
        <v>489</v>
      </c>
      <c r="Q30" s="147" t="s">
        <v>614</v>
      </c>
      <c r="R30" s="147" t="s">
        <v>485</v>
      </c>
      <c r="S30" s="147" t="s">
        <v>485</v>
      </c>
      <c r="T30" s="147" t="s">
        <v>655</v>
      </c>
      <c r="U30" s="148"/>
      <c r="V30" s="148"/>
      <c r="W30" s="148"/>
      <c r="X30" s="148">
        <v>1</v>
      </c>
      <c r="Y30" s="148"/>
      <c r="Z30" s="148"/>
      <c r="AA30" s="148"/>
      <c r="AB30" s="148"/>
      <c r="AC30" s="148"/>
      <c r="AD30" s="148"/>
      <c r="AE30" s="148"/>
      <c r="AF30" s="148"/>
      <c r="AG30" s="148"/>
      <c r="AH30" s="148"/>
      <c r="AI30" s="148"/>
      <c r="AJ30" s="148"/>
      <c r="AK30" s="148"/>
      <c r="AL30" s="148"/>
      <c r="AM30" s="148"/>
      <c r="AN30" s="148"/>
      <c r="AO30" s="148"/>
      <c r="AP30" s="148"/>
      <c r="AQ30" s="148"/>
      <c r="AR30" s="147" t="s">
        <v>489</v>
      </c>
      <c r="AS30" s="147" t="s">
        <v>489</v>
      </c>
      <c r="AT30" s="148"/>
      <c r="AU30" s="147" t="s">
        <v>1573</v>
      </c>
      <c r="AV30" s="148">
        <v>374</v>
      </c>
    </row>
    <row r="31" spans="1:48" ht="30" customHeight="1">
      <c r="A31" s="144" t="s">
        <v>669</v>
      </c>
      <c r="B31" s="144" t="s">
        <v>673</v>
      </c>
      <c r="C31" s="144" t="s">
        <v>671</v>
      </c>
      <c r="D31" s="145">
        <v>4</v>
      </c>
      <c r="E31" s="152"/>
      <c r="F31" s="152"/>
      <c r="G31" s="152"/>
      <c r="H31" s="152"/>
      <c r="I31" s="152"/>
      <c r="J31" s="152"/>
      <c r="K31" s="152"/>
      <c r="L31" s="152"/>
      <c r="M31" s="144" t="s">
        <v>489</v>
      </c>
      <c r="N31" s="147" t="s">
        <v>1574</v>
      </c>
      <c r="O31" s="147" t="s">
        <v>489</v>
      </c>
      <c r="P31" s="147" t="s">
        <v>489</v>
      </c>
      <c r="Q31" s="147" t="s">
        <v>614</v>
      </c>
      <c r="R31" s="147" t="s">
        <v>485</v>
      </c>
      <c r="S31" s="147" t="s">
        <v>485</v>
      </c>
      <c r="T31" s="147" t="s">
        <v>655</v>
      </c>
      <c r="U31" s="148"/>
      <c r="V31" s="148"/>
      <c r="W31" s="148"/>
      <c r="X31" s="148">
        <v>1</v>
      </c>
      <c r="Y31" s="148"/>
      <c r="Z31" s="148"/>
      <c r="AA31" s="148"/>
      <c r="AB31" s="148"/>
      <c r="AC31" s="148"/>
      <c r="AD31" s="148"/>
      <c r="AE31" s="148"/>
      <c r="AF31" s="148"/>
      <c r="AG31" s="148"/>
      <c r="AH31" s="148"/>
      <c r="AI31" s="148"/>
      <c r="AJ31" s="148"/>
      <c r="AK31" s="148"/>
      <c r="AL31" s="148"/>
      <c r="AM31" s="148"/>
      <c r="AN31" s="148"/>
      <c r="AO31" s="148"/>
      <c r="AP31" s="148"/>
      <c r="AQ31" s="148"/>
      <c r="AR31" s="147" t="s">
        <v>489</v>
      </c>
      <c r="AS31" s="147" t="s">
        <v>489</v>
      </c>
      <c r="AT31" s="148"/>
      <c r="AU31" s="147" t="s">
        <v>1575</v>
      </c>
      <c r="AV31" s="148">
        <v>375</v>
      </c>
    </row>
    <row r="32" spans="1:48" ht="30" customHeight="1">
      <c r="A32" s="144" t="s">
        <v>674</v>
      </c>
      <c r="B32" s="144" t="s">
        <v>675</v>
      </c>
      <c r="C32" s="144" t="s">
        <v>671</v>
      </c>
      <c r="D32" s="145">
        <v>11</v>
      </c>
      <c r="E32" s="152"/>
      <c r="F32" s="152"/>
      <c r="G32" s="152"/>
      <c r="H32" s="152"/>
      <c r="I32" s="152"/>
      <c r="J32" s="152"/>
      <c r="K32" s="152"/>
      <c r="L32" s="152"/>
      <c r="M32" s="144" t="s">
        <v>489</v>
      </c>
      <c r="N32" s="147" t="s">
        <v>1576</v>
      </c>
      <c r="O32" s="147" t="s">
        <v>489</v>
      </c>
      <c r="P32" s="147" t="s">
        <v>489</v>
      </c>
      <c r="Q32" s="147" t="s">
        <v>614</v>
      </c>
      <c r="R32" s="147" t="s">
        <v>485</v>
      </c>
      <c r="S32" s="147" t="s">
        <v>485</v>
      </c>
      <c r="T32" s="147" t="s">
        <v>655</v>
      </c>
      <c r="U32" s="148"/>
      <c r="V32" s="148"/>
      <c r="W32" s="148"/>
      <c r="X32" s="148">
        <v>1</v>
      </c>
      <c r="Y32" s="148"/>
      <c r="Z32" s="148"/>
      <c r="AA32" s="148"/>
      <c r="AB32" s="148"/>
      <c r="AC32" s="148"/>
      <c r="AD32" s="148"/>
      <c r="AE32" s="148"/>
      <c r="AF32" s="148"/>
      <c r="AG32" s="148"/>
      <c r="AH32" s="148"/>
      <c r="AI32" s="148"/>
      <c r="AJ32" s="148"/>
      <c r="AK32" s="148"/>
      <c r="AL32" s="148"/>
      <c r="AM32" s="148"/>
      <c r="AN32" s="148"/>
      <c r="AO32" s="148"/>
      <c r="AP32" s="148"/>
      <c r="AQ32" s="148"/>
      <c r="AR32" s="147" t="s">
        <v>489</v>
      </c>
      <c r="AS32" s="147" t="s">
        <v>489</v>
      </c>
      <c r="AT32" s="148"/>
      <c r="AU32" s="147" t="s">
        <v>1577</v>
      </c>
      <c r="AV32" s="148">
        <v>376</v>
      </c>
    </row>
    <row r="33" spans="1:48" ht="30" customHeight="1">
      <c r="A33" s="144" t="s">
        <v>674</v>
      </c>
      <c r="B33" s="144" t="s">
        <v>676</v>
      </c>
      <c r="C33" s="144" t="s">
        <v>671</v>
      </c>
      <c r="D33" s="145">
        <v>3</v>
      </c>
      <c r="E33" s="152"/>
      <c r="F33" s="152"/>
      <c r="G33" s="152"/>
      <c r="H33" s="152"/>
      <c r="I33" s="152"/>
      <c r="J33" s="152"/>
      <c r="K33" s="152"/>
      <c r="L33" s="152"/>
      <c r="M33" s="144" t="s">
        <v>489</v>
      </c>
      <c r="N33" s="147" t="s">
        <v>1578</v>
      </c>
      <c r="O33" s="147" t="s">
        <v>489</v>
      </c>
      <c r="P33" s="147" t="s">
        <v>489</v>
      </c>
      <c r="Q33" s="147" t="s">
        <v>614</v>
      </c>
      <c r="R33" s="147" t="s">
        <v>485</v>
      </c>
      <c r="S33" s="147" t="s">
        <v>485</v>
      </c>
      <c r="T33" s="147" t="s">
        <v>655</v>
      </c>
      <c r="U33" s="148"/>
      <c r="V33" s="148"/>
      <c r="W33" s="148"/>
      <c r="X33" s="148">
        <v>1</v>
      </c>
      <c r="Y33" s="148"/>
      <c r="Z33" s="148"/>
      <c r="AA33" s="148"/>
      <c r="AB33" s="148"/>
      <c r="AC33" s="148"/>
      <c r="AD33" s="148"/>
      <c r="AE33" s="148"/>
      <c r="AF33" s="148"/>
      <c r="AG33" s="148"/>
      <c r="AH33" s="148"/>
      <c r="AI33" s="148"/>
      <c r="AJ33" s="148"/>
      <c r="AK33" s="148"/>
      <c r="AL33" s="148"/>
      <c r="AM33" s="148"/>
      <c r="AN33" s="148"/>
      <c r="AO33" s="148"/>
      <c r="AP33" s="148"/>
      <c r="AQ33" s="148"/>
      <c r="AR33" s="147" t="s">
        <v>489</v>
      </c>
      <c r="AS33" s="147" t="s">
        <v>489</v>
      </c>
      <c r="AT33" s="148"/>
      <c r="AU33" s="147" t="s">
        <v>1579</v>
      </c>
      <c r="AV33" s="148">
        <v>377</v>
      </c>
    </row>
    <row r="34" spans="1:48" ht="30" customHeight="1">
      <c r="A34" s="144" t="s">
        <v>674</v>
      </c>
      <c r="B34" s="144" t="s">
        <v>677</v>
      </c>
      <c r="C34" s="144" t="s">
        <v>671</v>
      </c>
      <c r="D34" s="145">
        <v>26</v>
      </c>
      <c r="E34" s="152"/>
      <c r="F34" s="152"/>
      <c r="G34" s="152"/>
      <c r="H34" s="152"/>
      <c r="I34" s="152"/>
      <c r="J34" s="152"/>
      <c r="K34" s="152"/>
      <c r="L34" s="152"/>
      <c r="M34" s="144" t="s">
        <v>489</v>
      </c>
      <c r="N34" s="147" t="s">
        <v>1580</v>
      </c>
      <c r="O34" s="147" t="s">
        <v>489</v>
      </c>
      <c r="P34" s="147" t="s">
        <v>489</v>
      </c>
      <c r="Q34" s="147" t="s">
        <v>614</v>
      </c>
      <c r="R34" s="147" t="s">
        <v>485</v>
      </c>
      <c r="S34" s="147" t="s">
        <v>485</v>
      </c>
      <c r="T34" s="147" t="s">
        <v>655</v>
      </c>
      <c r="U34" s="148"/>
      <c r="V34" s="148"/>
      <c r="W34" s="148"/>
      <c r="X34" s="148">
        <v>1</v>
      </c>
      <c r="Y34" s="148"/>
      <c r="Z34" s="148"/>
      <c r="AA34" s="148"/>
      <c r="AB34" s="148"/>
      <c r="AC34" s="148"/>
      <c r="AD34" s="148"/>
      <c r="AE34" s="148"/>
      <c r="AF34" s="148"/>
      <c r="AG34" s="148"/>
      <c r="AH34" s="148"/>
      <c r="AI34" s="148"/>
      <c r="AJ34" s="148"/>
      <c r="AK34" s="148"/>
      <c r="AL34" s="148"/>
      <c r="AM34" s="148"/>
      <c r="AN34" s="148"/>
      <c r="AO34" s="148"/>
      <c r="AP34" s="148"/>
      <c r="AQ34" s="148"/>
      <c r="AR34" s="147" t="s">
        <v>489</v>
      </c>
      <c r="AS34" s="147" t="s">
        <v>489</v>
      </c>
      <c r="AT34" s="148"/>
      <c r="AU34" s="147" t="s">
        <v>1581</v>
      </c>
      <c r="AV34" s="148">
        <v>378</v>
      </c>
    </row>
    <row r="35" spans="1:48" ht="30" customHeight="1">
      <c r="A35" s="144" t="s">
        <v>678</v>
      </c>
      <c r="B35" s="144" t="s">
        <v>679</v>
      </c>
      <c r="C35" s="144" t="s">
        <v>203</v>
      </c>
      <c r="D35" s="145">
        <v>6</v>
      </c>
      <c r="E35" s="152"/>
      <c r="F35" s="152"/>
      <c r="G35" s="152"/>
      <c r="H35" s="152"/>
      <c r="I35" s="152"/>
      <c r="J35" s="152"/>
      <c r="K35" s="152"/>
      <c r="L35" s="152"/>
      <c r="M35" s="144" t="s">
        <v>489</v>
      </c>
      <c r="N35" s="147" t="s">
        <v>1582</v>
      </c>
      <c r="O35" s="147" t="s">
        <v>489</v>
      </c>
      <c r="P35" s="147" t="s">
        <v>489</v>
      </c>
      <c r="Q35" s="147" t="s">
        <v>614</v>
      </c>
      <c r="R35" s="147" t="s">
        <v>485</v>
      </c>
      <c r="S35" s="147" t="s">
        <v>485</v>
      </c>
      <c r="T35" s="147" t="s">
        <v>655</v>
      </c>
      <c r="U35" s="148"/>
      <c r="V35" s="148"/>
      <c r="W35" s="148"/>
      <c r="X35" s="148"/>
      <c r="Y35" s="148"/>
      <c r="Z35" s="148"/>
      <c r="AA35" s="148"/>
      <c r="AB35" s="148"/>
      <c r="AC35" s="148"/>
      <c r="AD35" s="148"/>
      <c r="AE35" s="148"/>
      <c r="AF35" s="148"/>
      <c r="AG35" s="148"/>
      <c r="AH35" s="148"/>
      <c r="AI35" s="148"/>
      <c r="AJ35" s="148"/>
      <c r="AK35" s="148"/>
      <c r="AL35" s="148"/>
      <c r="AM35" s="148"/>
      <c r="AN35" s="148"/>
      <c r="AO35" s="148"/>
      <c r="AP35" s="148"/>
      <c r="AQ35" s="148"/>
      <c r="AR35" s="147" t="s">
        <v>489</v>
      </c>
      <c r="AS35" s="147" t="s">
        <v>489</v>
      </c>
      <c r="AT35" s="148"/>
      <c r="AU35" s="147" t="s">
        <v>1583</v>
      </c>
      <c r="AV35" s="148">
        <v>379</v>
      </c>
    </row>
    <row r="36" spans="1:48" ht="30" customHeight="1">
      <c r="A36" s="144" t="s">
        <v>678</v>
      </c>
      <c r="B36" s="144" t="s">
        <v>680</v>
      </c>
      <c r="C36" s="144" t="s">
        <v>203</v>
      </c>
      <c r="D36" s="145">
        <v>9</v>
      </c>
      <c r="E36" s="152"/>
      <c r="F36" s="152"/>
      <c r="G36" s="152"/>
      <c r="H36" s="152"/>
      <c r="I36" s="152"/>
      <c r="J36" s="152"/>
      <c r="K36" s="152"/>
      <c r="L36" s="152"/>
      <c r="M36" s="144" t="s">
        <v>489</v>
      </c>
      <c r="N36" s="147" t="s">
        <v>1584</v>
      </c>
      <c r="O36" s="147" t="s">
        <v>489</v>
      </c>
      <c r="P36" s="147" t="s">
        <v>489</v>
      </c>
      <c r="Q36" s="147" t="s">
        <v>614</v>
      </c>
      <c r="R36" s="147" t="s">
        <v>485</v>
      </c>
      <c r="S36" s="147" t="s">
        <v>485</v>
      </c>
      <c r="T36" s="147" t="s">
        <v>655</v>
      </c>
      <c r="U36" s="148"/>
      <c r="V36" s="148"/>
      <c r="W36" s="148"/>
      <c r="X36" s="148"/>
      <c r="Y36" s="148"/>
      <c r="Z36" s="148"/>
      <c r="AA36" s="148"/>
      <c r="AB36" s="148"/>
      <c r="AC36" s="148"/>
      <c r="AD36" s="148"/>
      <c r="AE36" s="148"/>
      <c r="AF36" s="148"/>
      <c r="AG36" s="148"/>
      <c r="AH36" s="148"/>
      <c r="AI36" s="148"/>
      <c r="AJ36" s="148"/>
      <c r="AK36" s="148"/>
      <c r="AL36" s="148"/>
      <c r="AM36" s="148"/>
      <c r="AN36" s="148"/>
      <c r="AO36" s="148"/>
      <c r="AP36" s="148"/>
      <c r="AQ36" s="148"/>
      <c r="AR36" s="147" t="s">
        <v>489</v>
      </c>
      <c r="AS36" s="147" t="s">
        <v>489</v>
      </c>
      <c r="AT36" s="148"/>
      <c r="AU36" s="147" t="s">
        <v>1585</v>
      </c>
      <c r="AV36" s="148">
        <v>380</v>
      </c>
    </row>
    <row r="37" spans="1:48" ht="30" customHeight="1">
      <c r="A37" s="144" t="s">
        <v>678</v>
      </c>
      <c r="B37" s="144" t="s">
        <v>681</v>
      </c>
      <c r="C37" s="144" t="s">
        <v>203</v>
      </c>
      <c r="D37" s="145">
        <v>3</v>
      </c>
      <c r="E37" s="152"/>
      <c r="F37" s="152"/>
      <c r="G37" s="152"/>
      <c r="H37" s="152"/>
      <c r="I37" s="152"/>
      <c r="J37" s="152"/>
      <c r="K37" s="152"/>
      <c r="L37" s="152"/>
      <c r="M37" s="144" t="s">
        <v>489</v>
      </c>
      <c r="N37" s="147" t="s">
        <v>1586</v>
      </c>
      <c r="O37" s="147" t="s">
        <v>489</v>
      </c>
      <c r="P37" s="147" t="s">
        <v>489</v>
      </c>
      <c r="Q37" s="147" t="s">
        <v>614</v>
      </c>
      <c r="R37" s="147" t="s">
        <v>485</v>
      </c>
      <c r="S37" s="147" t="s">
        <v>485</v>
      </c>
      <c r="T37" s="147" t="s">
        <v>655</v>
      </c>
      <c r="U37" s="148"/>
      <c r="V37" s="148"/>
      <c r="W37" s="148"/>
      <c r="X37" s="148"/>
      <c r="Y37" s="148"/>
      <c r="Z37" s="148"/>
      <c r="AA37" s="148"/>
      <c r="AB37" s="148"/>
      <c r="AC37" s="148"/>
      <c r="AD37" s="148"/>
      <c r="AE37" s="148"/>
      <c r="AF37" s="148"/>
      <c r="AG37" s="148"/>
      <c r="AH37" s="148"/>
      <c r="AI37" s="148"/>
      <c r="AJ37" s="148"/>
      <c r="AK37" s="148"/>
      <c r="AL37" s="148"/>
      <c r="AM37" s="148"/>
      <c r="AN37" s="148"/>
      <c r="AO37" s="148"/>
      <c r="AP37" s="148"/>
      <c r="AQ37" s="148"/>
      <c r="AR37" s="147" t="s">
        <v>489</v>
      </c>
      <c r="AS37" s="147" t="s">
        <v>489</v>
      </c>
      <c r="AT37" s="148"/>
      <c r="AU37" s="147" t="s">
        <v>1587</v>
      </c>
      <c r="AV37" s="148">
        <v>381</v>
      </c>
    </row>
    <row r="38" spans="1:48" ht="30" customHeight="1">
      <c r="A38" s="144" t="s">
        <v>678</v>
      </c>
      <c r="B38" s="144" t="s">
        <v>682</v>
      </c>
      <c r="C38" s="144" t="s">
        <v>203</v>
      </c>
      <c r="D38" s="145">
        <v>2</v>
      </c>
      <c r="E38" s="152"/>
      <c r="F38" s="152"/>
      <c r="G38" s="152"/>
      <c r="H38" s="152"/>
      <c r="I38" s="152"/>
      <c r="J38" s="152"/>
      <c r="K38" s="152"/>
      <c r="L38" s="152"/>
      <c r="M38" s="144" t="s">
        <v>489</v>
      </c>
      <c r="N38" s="147" t="s">
        <v>1588</v>
      </c>
      <c r="O38" s="147" t="s">
        <v>489</v>
      </c>
      <c r="P38" s="147" t="s">
        <v>489</v>
      </c>
      <c r="Q38" s="147" t="s">
        <v>614</v>
      </c>
      <c r="R38" s="147" t="s">
        <v>485</v>
      </c>
      <c r="S38" s="147" t="s">
        <v>485</v>
      </c>
      <c r="T38" s="147" t="s">
        <v>655</v>
      </c>
      <c r="U38" s="148"/>
      <c r="V38" s="148"/>
      <c r="W38" s="148"/>
      <c r="X38" s="148"/>
      <c r="Y38" s="148"/>
      <c r="Z38" s="148"/>
      <c r="AA38" s="148"/>
      <c r="AB38" s="148"/>
      <c r="AC38" s="148"/>
      <c r="AD38" s="148"/>
      <c r="AE38" s="148"/>
      <c r="AF38" s="148"/>
      <c r="AG38" s="148"/>
      <c r="AH38" s="148"/>
      <c r="AI38" s="148"/>
      <c r="AJ38" s="148"/>
      <c r="AK38" s="148"/>
      <c r="AL38" s="148"/>
      <c r="AM38" s="148"/>
      <c r="AN38" s="148"/>
      <c r="AO38" s="148"/>
      <c r="AP38" s="148"/>
      <c r="AQ38" s="148"/>
      <c r="AR38" s="147" t="s">
        <v>489</v>
      </c>
      <c r="AS38" s="147" t="s">
        <v>489</v>
      </c>
      <c r="AT38" s="148"/>
      <c r="AU38" s="147" t="s">
        <v>1589</v>
      </c>
      <c r="AV38" s="148">
        <v>382</v>
      </c>
    </row>
    <row r="39" spans="1:48" ht="30" customHeight="1">
      <c r="A39" s="144" t="s">
        <v>678</v>
      </c>
      <c r="B39" s="144" t="s">
        <v>683</v>
      </c>
      <c r="C39" s="144" t="s">
        <v>203</v>
      </c>
      <c r="D39" s="145">
        <v>2</v>
      </c>
      <c r="E39" s="152"/>
      <c r="F39" s="152"/>
      <c r="G39" s="152"/>
      <c r="H39" s="152"/>
      <c r="I39" s="152"/>
      <c r="J39" s="152"/>
      <c r="K39" s="152"/>
      <c r="L39" s="152"/>
      <c r="M39" s="144" t="s">
        <v>489</v>
      </c>
      <c r="N39" s="147" t="s">
        <v>1590</v>
      </c>
      <c r="O39" s="147" t="s">
        <v>489</v>
      </c>
      <c r="P39" s="147" t="s">
        <v>489</v>
      </c>
      <c r="Q39" s="147" t="s">
        <v>614</v>
      </c>
      <c r="R39" s="147" t="s">
        <v>485</v>
      </c>
      <c r="S39" s="147" t="s">
        <v>485</v>
      </c>
      <c r="T39" s="147" t="s">
        <v>655</v>
      </c>
      <c r="U39" s="148"/>
      <c r="V39" s="148"/>
      <c r="W39" s="148"/>
      <c r="X39" s="148"/>
      <c r="Y39" s="148"/>
      <c r="Z39" s="148"/>
      <c r="AA39" s="148"/>
      <c r="AB39" s="148"/>
      <c r="AC39" s="148"/>
      <c r="AD39" s="148"/>
      <c r="AE39" s="148"/>
      <c r="AF39" s="148"/>
      <c r="AG39" s="148"/>
      <c r="AH39" s="148"/>
      <c r="AI39" s="148"/>
      <c r="AJ39" s="148"/>
      <c r="AK39" s="148"/>
      <c r="AL39" s="148"/>
      <c r="AM39" s="148"/>
      <c r="AN39" s="148"/>
      <c r="AO39" s="148"/>
      <c r="AP39" s="148"/>
      <c r="AQ39" s="148"/>
      <c r="AR39" s="147" t="s">
        <v>489</v>
      </c>
      <c r="AS39" s="147" t="s">
        <v>489</v>
      </c>
      <c r="AT39" s="148"/>
      <c r="AU39" s="147" t="s">
        <v>1591</v>
      </c>
      <c r="AV39" s="148">
        <v>383</v>
      </c>
    </row>
    <row r="40" spans="1:48" ht="30" customHeight="1">
      <c r="A40" s="144" t="s">
        <v>678</v>
      </c>
      <c r="B40" s="144" t="s">
        <v>684</v>
      </c>
      <c r="C40" s="144" t="s">
        <v>203</v>
      </c>
      <c r="D40" s="145">
        <v>4</v>
      </c>
      <c r="E40" s="152"/>
      <c r="F40" s="152"/>
      <c r="G40" s="152"/>
      <c r="H40" s="152"/>
      <c r="I40" s="152"/>
      <c r="J40" s="152"/>
      <c r="K40" s="152"/>
      <c r="L40" s="152"/>
      <c r="M40" s="144" t="s">
        <v>489</v>
      </c>
      <c r="N40" s="147" t="s">
        <v>1592</v>
      </c>
      <c r="O40" s="147" t="s">
        <v>489</v>
      </c>
      <c r="P40" s="147" t="s">
        <v>489</v>
      </c>
      <c r="Q40" s="147" t="s">
        <v>614</v>
      </c>
      <c r="R40" s="147" t="s">
        <v>485</v>
      </c>
      <c r="S40" s="147" t="s">
        <v>485</v>
      </c>
      <c r="T40" s="147" t="s">
        <v>655</v>
      </c>
      <c r="U40" s="148"/>
      <c r="V40" s="148"/>
      <c r="W40" s="148"/>
      <c r="X40" s="148"/>
      <c r="Y40" s="148"/>
      <c r="Z40" s="148"/>
      <c r="AA40" s="148"/>
      <c r="AB40" s="148"/>
      <c r="AC40" s="148"/>
      <c r="AD40" s="148"/>
      <c r="AE40" s="148"/>
      <c r="AF40" s="148"/>
      <c r="AG40" s="148"/>
      <c r="AH40" s="148"/>
      <c r="AI40" s="148"/>
      <c r="AJ40" s="148"/>
      <c r="AK40" s="148"/>
      <c r="AL40" s="148"/>
      <c r="AM40" s="148"/>
      <c r="AN40" s="148"/>
      <c r="AO40" s="148"/>
      <c r="AP40" s="148"/>
      <c r="AQ40" s="148"/>
      <c r="AR40" s="147" t="s">
        <v>489</v>
      </c>
      <c r="AS40" s="147" t="s">
        <v>489</v>
      </c>
      <c r="AT40" s="148"/>
      <c r="AU40" s="147" t="s">
        <v>1593</v>
      </c>
      <c r="AV40" s="148">
        <v>384</v>
      </c>
    </row>
    <row r="41" spans="1:48" ht="30" customHeight="1">
      <c r="A41" s="144" t="s">
        <v>678</v>
      </c>
      <c r="B41" s="144" t="s">
        <v>685</v>
      </c>
      <c r="C41" s="144" t="s">
        <v>203</v>
      </c>
      <c r="D41" s="145">
        <v>12</v>
      </c>
      <c r="E41" s="152"/>
      <c r="F41" s="152"/>
      <c r="G41" s="152"/>
      <c r="H41" s="152"/>
      <c r="I41" s="152"/>
      <c r="J41" s="152"/>
      <c r="K41" s="152"/>
      <c r="L41" s="152"/>
      <c r="M41" s="144" t="s">
        <v>489</v>
      </c>
      <c r="N41" s="147" t="s">
        <v>1594</v>
      </c>
      <c r="O41" s="147" t="s">
        <v>489</v>
      </c>
      <c r="P41" s="147" t="s">
        <v>489</v>
      </c>
      <c r="Q41" s="147" t="s">
        <v>614</v>
      </c>
      <c r="R41" s="147" t="s">
        <v>485</v>
      </c>
      <c r="S41" s="147" t="s">
        <v>485</v>
      </c>
      <c r="T41" s="147" t="s">
        <v>655</v>
      </c>
      <c r="U41" s="148"/>
      <c r="V41" s="148"/>
      <c r="W41" s="148"/>
      <c r="X41" s="148"/>
      <c r="Y41" s="148"/>
      <c r="Z41" s="148"/>
      <c r="AA41" s="148"/>
      <c r="AB41" s="148"/>
      <c r="AC41" s="148"/>
      <c r="AD41" s="148"/>
      <c r="AE41" s="148"/>
      <c r="AF41" s="148"/>
      <c r="AG41" s="148"/>
      <c r="AH41" s="148"/>
      <c r="AI41" s="148"/>
      <c r="AJ41" s="148"/>
      <c r="AK41" s="148"/>
      <c r="AL41" s="148"/>
      <c r="AM41" s="148"/>
      <c r="AN41" s="148"/>
      <c r="AO41" s="148"/>
      <c r="AP41" s="148"/>
      <c r="AQ41" s="148"/>
      <c r="AR41" s="147" t="s">
        <v>489</v>
      </c>
      <c r="AS41" s="147" t="s">
        <v>489</v>
      </c>
      <c r="AT41" s="148"/>
      <c r="AU41" s="147" t="s">
        <v>1595</v>
      </c>
      <c r="AV41" s="148">
        <v>385</v>
      </c>
    </row>
    <row r="42" spans="1:48" ht="30" customHeight="1">
      <c r="A42" s="144" t="s">
        <v>678</v>
      </c>
      <c r="B42" s="144" t="s">
        <v>686</v>
      </c>
      <c r="C42" s="144" t="s">
        <v>203</v>
      </c>
      <c r="D42" s="145">
        <v>2</v>
      </c>
      <c r="E42" s="152"/>
      <c r="F42" s="152"/>
      <c r="G42" s="152"/>
      <c r="H42" s="152"/>
      <c r="I42" s="152"/>
      <c r="J42" s="152"/>
      <c r="K42" s="152"/>
      <c r="L42" s="152"/>
      <c r="M42" s="144" t="s">
        <v>489</v>
      </c>
      <c r="N42" s="147" t="s">
        <v>1596</v>
      </c>
      <c r="O42" s="147" t="s">
        <v>489</v>
      </c>
      <c r="P42" s="147" t="s">
        <v>489</v>
      </c>
      <c r="Q42" s="147" t="s">
        <v>614</v>
      </c>
      <c r="R42" s="147" t="s">
        <v>485</v>
      </c>
      <c r="S42" s="147" t="s">
        <v>485</v>
      </c>
      <c r="T42" s="147" t="s">
        <v>655</v>
      </c>
      <c r="U42" s="148"/>
      <c r="V42" s="148"/>
      <c r="W42" s="148"/>
      <c r="X42" s="148"/>
      <c r="Y42" s="148"/>
      <c r="Z42" s="148"/>
      <c r="AA42" s="148"/>
      <c r="AB42" s="148"/>
      <c r="AC42" s="148"/>
      <c r="AD42" s="148"/>
      <c r="AE42" s="148"/>
      <c r="AF42" s="148"/>
      <c r="AG42" s="148"/>
      <c r="AH42" s="148"/>
      <c r="AI42" s="148"/>
      <c r="AJ42" s="148"/>
      <c r="AK42" s="148"/>
      <c r="AL42" s="148"/>
      <c r="AM42" s="148"/>
      <c r="AN42" s="148"/>
      <c r="AO42" s="148"/>
      <c r="AP42" s="148"/>
      <c r="AQ42" s="148"/>
      <c r="AR42" s="147" t="s">
        <v>489</v>
      </c>
      <c r="AS42" s="147" t="s">
        <v>489</v>
      </c>
      <c r="AT42" s="148"/>
      <c r="AU42" s="147" t="s">
        <v>1597</v>
      </c>
      <c r="AV42" s="148">
        <v>386</v>
      </c>
    </row>
    <row r="43" spans="1:48" ht="30" customHeight="1">
      <c r="A43" s="144" t="s">
        <v>678</v>
      </c>
      <c r="B43" s="144" t="s">
        <v>687</v>
      </c>
      <c r="C43" s="144" t="s">
        <v>203</v>
      </c>
      <c r="D43" s="145">
        <v>6</v>
      </c>
      <c r="E43" s="152"/>
      <c r="F43" s="152"/>
      <c r="G43" s="152"/>
      <c r="H43" s="152"/>
      <c r="I43" s="152"/>
      <c r="J43" s="152"/>
      <c r="K43" s="152"/>
      <c r="L43" s="152"/>
      <c r="M43" s="144" t="s">
        <v>489</v>
      </c>
      <c r="N43" s="147" t="s">
        <v>1598</v>
      </c>
      <c r="O43" s="147" t="s">
        <v>489</v>
      </c>
      <c r="P43" s="147" t="s">
        <v>489</v>
      </c>
      <c r="Q43" s="147" t="s">
        <v>614</v>
      </c>
      <c r="R43" s="147" t="s">
        <v>485</v>
      </c>
      <c r="S43" s="147" t="s">
        <v>485</v>
      </c>
      <c r="T43" s="147" t="s">
        <v>655</v>
      </c>
      <c r="U43" s="148"/>
      <c r="V43" s="148"/>
      <c r="W43" s="148"/>
      <c r="X43" s="148"/>
      <c r="Y43" s="148"/>
      <c r="Z43" s="148"/>
      <c r="AA43" s="148"/>
      <c r="AB43" s="148"/>
      <c r="AC43" s="148"/>
      <c r="AD43" s="148"/>
      <c r="AE43" s="148"/>
      <c r="AF43" s="148"/>
      <c r="AG43" s="148"/>
      <c r="AH43" s="148"/>
      <c r="AI43" s="148"/>
      <c r="AJ43" s="148"/>
      <c r="AK43" s="148"/>
      <c r="AL43" s="148"/>
      <c r="AM43" s="148"/>
      <c r="AN43" s="148"/>
      <c r="AO43" s="148"/>
      <c r="AP43" s="148"/>
      <c r="AQ43" s="148"/>
      <c r="AR43" s="147" t="s">
        <v>489</v>
      </c>
      <c r="AS43" s="147" t="s">
        <v>489</v>
      </c>
      <c r="AT43" s="148"/>
      <c r="AU43" s="147" t="s">
        <v>1599</v>
      </c>
      <c r="AV43" s="148">
        <v>387</v>
      </c>
    </row>
    <row r="44" spans="1:48" ht="30" customHeight="1">
      <c r="A44" s="144" t="s">
        <v>688</v>
      </c>
      <c r="B44" s="144" t="s">
        <v>689</v>
      </c>
      <c r="C44" s="144" t="s">
        <v>203</v>
      </c>
      <c r="D44" s="145">
        <v>7</v>
      </c>
      <c r="E44" s="152"/>
      <c r="F44" s="152"/>
      <c r="G44" s="152"/>
      <c r="H44" s="152"/>
      <c r="I44" s="152"/>
      <c r="J44" s="152"/>
      <c r="K44" s="152"/>
      <c r="L44" s="152"/>
      <c r="M44" s="144" t="s">
        <v>489</v>
      </c>
      <c r="N44" s="147" t="s">
        <v>1600</v>
      </c>
      <c r="O44" s="147" t="s">
        <v>489</v>
      </c>
      <c r="P44" s="147" t="s">
        <v>489</v>
      </c>
      <c r="Q44" s="147" t="s">
        <v>614</v>
      </c>
      <c r="R44" s="147" t="s">
        <v>485</v>
      </c>
      <c r="S44" s="147" t="s">
        <v>485</v>
      </c>
      <c r="T44" s="147" t="s">
        <v>655</v>
      </c>
      <c r="U44" s="148"/>
      <c r="V44" s="148"/>
      <c r="W44" s="148"/>
      <c r="X44" s="148"/>
      <c r="Y44" s="148"/>
      <c r="Z44" s="148"/>
      <c r="AA44" s="148"/>
      <c r="AB44" s="148"/>
      <c r="AC44" s="148"/>
      <c r="AD44" s="148"/>
      <c r="AE44" s="148"/>
      <c r="AF44" s="148"/>
      <c r="AG44" s="148"/>
      <c r="AH44" s="148"/>
      <c r="AI44" s="148"/>
      <c r="AJ44" s="148"/>
      <c r="AK44" s="148"/>
      <c r="AL44" s="148"/>
      <c r="AM44" s="148"/>
      <c r="AN44" s="148"/>
      <c r="AO44" s="148"/>
      <c r="AP44" s="148"/>
      <c r="AQ44" s="148"/>
      <c r="AR44" s="147" t="s">
        <v>489</v>
      </c>
      <c r="AS44" s="147" t="s">
        <v>489</v>
      </c>
      <c r="AT44" s="148"/>
      <c r="AU44" s="147" t="s">
        <v>1601</v>
      </c>
      <c r="AV44" s="148">
        <v>388</v>
      </c>
    </row>
    <row r="45" spans="1:48" ht="30" customHeight="1">
      <c r="A45" s="144" t="s">
        <v>688</v>
      </c>
      <c r="B45" s="144" t="s">
        <v>690</v>
      </c>
      <c r="C45" s="144" t="s">
        <v>203</v>
      </c>
      <c r="D45" s="145">
        <v>1</v>
      </c>
      <c r="E45" s="152"/>
      <c r="F45" s="152"/>
      <c r="G45" s="152"/>
      <c r="H45" s="152"/>
      <c r="I45" s="152"/>
      <c r="J45" s="152"/>
      <c r="K45" s="152"/>
      <c r="L45" s="152"/>
      <c r="M45" s="144" t="s">
        <v>489</v>
      </c>
      <c r="N45" s="147" t="s">
        <v>1602</v>
      </c>
      <c r="O45" s="147" t="s">
        <v>489</v>
      </c>
      <c r="P45" s="147" t="s">
        <v>489</v>
      </c>
      <c r="Q45" s="147" t="s">
        <v>614</v>
      </c>
      <c r="R45" s="147" t="s">
        <v>485</v>
      </c>
      <c r="S45" s="147" t="s">
        <v>485</v>
      </c>
      <c r="T45" s="147" t="s">
        <v>655</v>
      </c>
      <c r="U45" s="148"/>
      <c r="V45" s="148"/>
      <c r="W45" s="148"/>
      <c r="X45" s="148"/>
      <c r="Y45" s="148"/>
      <c r="Z45" s="148"/>
      <c r="AA45" s="148"/>
      <c r="AB45" s="148"/>
      <c r="AC45" s="148"/>
      <c r="AD45" s="148"/>
      <c r="AE45" s="148"/>
      <c r="AF45" s="148"/>
      <c r="AG45" s="148"/>
      <c r="AH45" s="148"/>
      <c r="AI45" s="148"/>
      <c r="AJ45" s="148"/>
      <c r="AK45" s="148"/>
      <c r="AL45" s="148"/>
      <c r="AM45" s="148"/>
      <c r="AN45" s="148"/>
      <c r="AO45" s="148"/>
      <c r="AP45" s="148"/>
      <c r="AQ45" s="148"/>
      <c r="AR45" s="147" t="s">
        <v>489</v>
      </c>
      <c r="AS45" s="147" t="s">
        <v>489</v>
      </c>
      <c r="AT45" s="148"/>
      <c r="AU45" s="147" t="s">
        <v>1603</v>
      </c>
      <c r="AV45" s="148">
        <v>389</v>
      </c>
    </row>
    <row r="46" spans="1:48" ht="30" customHeight="1">
      <c r="A46" s="144" t="s">
        <v>688</v>
      </c>
      <c r="B46" s="144" t="s">
        <v>691</v>
      </c>
      <c r="C46" s="144" t="s">
        <v>203</v>
      </c>
      <c r="D46" s="145">
        <v>10</v>
      </c>
      <c r="E46" s="152"/>
      <c r="F46" s="152"/>
      <c r="G46" s="152"/>
      <c r="H46" s="152"/>
      <c r="I46" s="152"/>
      <c r="J46" s="152"/>
      <c r="K46" s="152"/>
      <c r="L46" s="152"/>
      <c r="M46" s="144" t="s">
        <v>489</v>
      </c>
      <c r="N46" s="147" t="s">
        <v>1604</v>
      </c>
      <c r="O46" s="147" t="s">
        <v>489</v>
      </c>
      <c r="P46" s="147" t="s">
        <v>489</v>
      </c>
      <c r="Q46" s="147" t="s">
        <v>614</v>
      </c>
      <c r="R46" s="147" t="s">
        <v>485</v>
      </c>
      <c r="S46" s="147" t="s">
        <v>485</v>
      </c>
      <c r="T46" s="147" t="s">
        <v>655</v>
      </c>
      <c r="U46" s="148"/>
      <c r="V46" s="148"/>
      <c r="W46" s="148"/>
      <c r="X46" s="148"/>
      <c r="Y46" s="148"/>
      <c r="Z46" s="148"/>
      <c r="AA46" s="148"/>
      <c r="AB46" s="148"/>
      <c r="AC46" s="148"/>
      <c r="AD46" s="148"/>
      <c r="AE46" s="148"/>
      <c r="AF46" s="148"/>
      <c r="AG46" s="148"/>
      <c r="AH46" s="148"/>
      <c r="AI46" s="148"/>
      <c r="AJ46" s="148"/>
      <c r="AK46" s="148"/>
      <c r="AL46" s="148"/>
      <c r="AM46" s="148"/>
      <c r="AN46" s="148"/>
      <c r="AO46" s="148"/>
      <c r="AP46" s="148"/>
      <c r="AQ46" s="148"/>
      <c r="AR46" s="147" t="s">
        <v>489</v>
      </c>
      <c r="AS46" s="147" t="s">
        <v>489</v>
      </c>
      <c r="AT46" s="148"/>
      <c r="AU46" s="147" t="s">
        <v>1605</v>
      </c>
      <c r="AV46" s="148">
        <v>390</v>
      </c>
    </row>
    <row r="47" spans="1:48" ht="30" customHeight="1">
      <c r="A47" s="144" t="s">
        <v>688</v>
      </c>
      <c r="B47" s="144" t="s">
        <v>692</v>
      </c>
      <c r="C47" s="144" t="s">
        <v>203</v>
      </c>
      <c r="D47" s="145">
        <v>15</v>
      </c>
      <c r="E47" s="152"/>
      <c r="F47" s="152"/>
      <c r="G47" s="152"/>
      <c r="H47" s="152"/>
      <c r="I47" s="152"/>
      <c r="J47" s="152"/>
      <c r="K47" s="152"/>
      <c r="L47" s="152"/>
      <c r="M47" s="144" t="s">
        <v>489</v>
      </c>
      <c r="N47" s="147" t="s">
        <v>1606</v>
      </c>
      <c r="O47" s="147" t="s">
        <v>489</v>
      </c>
      <c r="P47" s="147" t="s">
        <v>489</v>
      </c>
      <c r="Q47" s="147" t="s">
        <v>614</v>
      </c>
      <c r="R47" s="147" t="s">
        <v>485</v>
      </c>
      <c r="S47" s="147" t="s">
        <v>485</v>
      </c>
      <c r="T47" s="147" t="s">
        <v>655</v>
      </c>
      <c r="U47" s="148"/>
      <c r="V47" s="148"/>
      <c r="W47" s="148"/>
      <c r="X47" s="148"/>
      <c r="Y47" s="148"/>
      <c r="Z47" s="148"/>
      <c r="AA47" s="148"/>
      <c r="AB47" s="148"/>
      <c r="AC47" s="148"/>
      <c r="AD47" s="148"/>
      <c r="AE47" s="148"/>
      <c r="AF47" s="148"/>
      <c r="AG47" s="148"/>
      <c r="AH47" s="148"/>
      <c r="AI47" s="148"/>
      <c r="AJ47" s="148"/>
      <c r="AK47" s="148"/>
      <c r="AL47" s="148"/>
      <c r="AM47" s="148"/>
      <c r="AN47" s="148"/>
      <c r="AO47" s="148"/>
      <c r="AP47" s="148"/>
      <c r="AQ47" s="148"/>
      <c r="AR47" s="147" t="s">
        <v>489</v>
      </c>
      <c r="AS47" s="147" t="s">
        <v>489</v>
      </c>
      <c r="AT47" s="148"/>
      <c r="AU47" s="147" t="s">
        <v>1607</v>
      </c>
      <c r="AV47" s="148">
        <v>391</v>
      </c>
    </row>
    <row r="48" spans="1:48" ht="30" customHeight="1">
      <c r="A48" s="144" t="s">
        <v>688</v>
      </c>
      <c r="B48" s="144" t="s">
        <v>693</v>
      </c>
      <c r="C48" s="144" t="s">
        <v>203</v>
      </c>
      <c r="D48" s="145">
        <v>4</v>
      </c>
      <c r="E48" s="152"/>
      <c r="F48" s="152"/>
      <c r="G48" s="152"/>
      <c r="H48" s="152"/>
      <c r="I48" s="152"/>
      <c r="J48" s="152"/>
      <c r="K48" s="152"/>
      <c r="L48" s="152"/>
      <c r="M48" s="144" t="s">
        <v>489</v>
      </c>
      <c r="N48" s="147" t="s">
        <v>1608</v>
      </c>
      <c r="O48" s="147" t="s">
        <v>489</v>
      </c>
      <c r="P48" s="147" t="s">
        <v>489</v>
      </c>
      <c r="Q48" s="147" t="s">
        <v>614</v>
      </c>
      <c r="R48" s="147" t="s">
        <v>485</v>
      </c>
      <c r="S48" s="147" t="s">
        <v>485</v>
      </c>
      <c r="T48" s="147" t="s">
        <v>655</v>
      </c>
      <c r="U48" s="148"/>
      <c r="V48" s="148"/>
      <c r="W48" s="148"/>
      <c r="X48" s="148"/>
      <c r="Y48" s="148"/>
      <c r="Z48" s="148"/>
      <c r="AA48" s="148"/>
      <c r="AB48" s="148"/>
      <c r="AC48" s="148"/>
      <c r="AD48" s="148"/>
      <c r="AE48" s="148"/>
      <c r="AF48" s="148"/>
      <c r="AG48" s="148"/>
      <c r="AH48" s="148"/>
      <c r="AI48" s="148"/>
      <c r="AJ48" s="148"/>
      <c r="AK48" s="148"/>
      <c r="AL48" s="148"/>
      <c r="AM48" s="148"/>
      <c r="AN48" s="148"/>
      <c r="AO48" s="148"/>
      <c r="AP48" s="148"/>
      <c r="AQ48" s="148"/>
      <c r="AR48" s="147" t="s">
        <v>489</v>
      </c>
      <c r="AS48" s="147" t="s">
        <v>489</v>
      </c>
      <c r="AT48" s="148"/>
      <c r="AU48" s="147" t="s">
        <v>1609</v>
      </c>
      <c r="AV48" s="148">
        <v>392</v>
      </c>
    </row>
    <row r="49" spans="1:48" ht="30" customHeight="1">
      <c r="A49" s="144" t="s">
        <v>694</v>
      </c>
      <c r="B49" s="144" t="s">
        <v>695</v>
      </c>
      <c r="C49" s="144" t="s">
        <v>203</v>
      </c>
      <c r="D49" s="145">
        <v>1</v>
      </c>
      <c r="E49" s="152"/>
      <c r="F49" s="152"/>
      <c r="G49" s="152"/>
      <c r="H49" s="152"/>
      <c r="I49" s="152"/>
      <c r="J49" s="152"/>
      <c r="K49" s="152"/>
      <c r="L49" s="152"/>
      <c r="M49" s="144" t="s">
        <v>489</v>
      </c>
      <c r="N49" s="147" t="s">
        <v>1610</v>
      </c>
      <c r="O49" s="147" t="s">
        <v>489</v>
      </c>
      <c r="P49" s="147" t="s">
        <v>489</v>
      </c>
      <c r="Q49" s="147" t="s">
        <v>614</v>
      </c>
      <c r="R49" s="147" t="s">
        <v>485</v>
      </c>
      <c r="S49" s="147" t="s">
        <v>485</v>
      </c>
      <c r="T49" s="147" t="s">
        <v>655</v>
      </c>
      <c r="U49" s="148"/>
      <c r="V49" s="148"/>
      <c r="W49" s="148"/>
      <c r="X49" s="148"/>
      <c r="Y49" s="148"/>
      <c r="Z49" s="148"/>
      <c r="AA49" s="148"/>
      <c r="AB49" s="148"/>
      <c r="AC49" s="148"/>
      <c r="AD49" s="148"/>
      <c r="AE49" s="148"/>
      <c r="AF49" s="148"/>
      <c r="AG49" s="148"/>
      <c r="AH49" s="148"/>
      <c r="AI49" s="148"/>
      <c r="AJ49" s="148"/>
      <c r="AK49" s="148"/>
      <c r="AL49" s="148"/>
      <c r="AM49" s="148"/>
      <c r="AN49" s="148"/>
      <c r="AO49" s="148"/>
      <c r="AP49" s="148"/>
      <c r="AQ49" s="148"/>
      <c r="AR49" s="147" t="s">
        <v>489</v>
      </c>
      <c r="AS49" s="147" t="s">
        <v>489</v>
      </c>
      <c r="AT49" s="148"/>
      <c r="AU49" s="147" t="s">
        <v>1611</v>
      </c>
      <c r="AV49" s="148">
        <v>393</v>
      </c>
    </row>
    <row r="50" spans="1:48" ht="30" customHeight="1">
      <c r="A50" s="144" t="s">
        <v>696</v>
      </c>
      <c r="B50" s="144" t="s">
        <v>697</v>
      </c>
      <c r="C50" s="144" t="s">
        <v>203</v>
      </c>
      <c r="D50" s="145">
        <v>2</v>
      </c>
      <c r="E50" s="152"/>
      <c r="F50" s="152"/>
      <c r="G50" s="152"/>
      <c r="H50" s="152"/>
      <c r="I50" s="152"/>
      <c r="J50" s="152"/>
      <c r="K50" s="152"/>
      <c r="L50" s="152"/>
      <c r="M50" s="144" t="s">
        <v>489</v>
      </c>
      <c r="N50" s="147" t="s">
        <v>1612</v>
      </c>
      <c r="O50" s="147" t="s">
        <v>489</v>
      </c>
      <c r="P50" s="147" t="s">
        <v>489</v>
      </c>
      <c r="Q50" s="147" t="s">
        <v>614</v>
      </c>
      <c r="R50" s="147" t="s">
        <v>485</v>
      </c>
      <c r="S50" s="147" t="s">
        <v>485</v>
      </c>
      <c r="T50" s="147" t="s">
        <v>655</v>
      </c>
      <c r="U50" s="148"/>
      <c r="V50" s="148"/>
      <c r="W50" s="148"/>
      <c r="X50" s="148"/>
      <c r="Y50" s="148"/>
      <c r="Z50" s="148"/>
      <c r="AA50" s="148"/>
      <c r="AB50" s="148"/>
      <c r="AC50" s="148"/>
      <c r="AD50" s="148"/>
      <c r="AE50" s="148"/>
      <c r="AF50" s="148"/>
      <c r="AG50" s="148"/>
      <c r="AH50" s="148"/>
      <c r="AI50" s="148"/>
      <c r="AJ50" s="148"/>
      <c r="AK50" s="148"/>
      <c r="AL50" s="148"/>
      <c r="AM50" s="148"/>
      <c r="AN50" s="148"/>
      <c r="AO50" s="148"/>
      <c r="AP50" s="148"/>
      <c r="AQ50" s="148"/>
      <c r="AR50" s="147" t="s">
        <v>489</v>
      </c>
      <c r="AS50" s="147" t="s">
        <v>489</v>
      </c>
      <c r="AT50" s="148"/>
      <c r="AU50" s="147" t="s">
        <v>1613</v>
      </c>
      <c r="AV50" s="148">
        <v>394</v>
      </c>
    </row>
    <row r="51" spans="1:48" ht="30" customHeight="1">
      <c r="A51" s="144" t="s">
        <v>696</v>
      </c>
      <c r="B51" s="144" t="s">
        <v>698</v>
      </c>
      <c r="C51" s="144" t="s">
        <v>203</v>
      </c>
      <c r="D51" s="145">
        <v>6</v>
      </c>
      <c r="E51" s="152"/>
      <c r="F51" s="152"/>
      <c r="G51" s="152"/>
      <c r="H51" s="152"/>
      <c r="I51" s="152"/>
      <c r="J51" s="152"/>
      <c r="K51" s="152"/>
      <c r="L51" s="152"/>
      <c r="M51" s="144" t="s">
        <v>489</v>
      </c>
      <c r="N51" s="147" t="s">
        <v>1614</v>
      </c>
      <c r="O51" s="147" t="s">
        <v>489</v>
      </c>
      <c r="P51" s="147" t="s">
        <v>489</v>
      </c>
      <c r="Q51" s="147" t="s">
        <v>614</v>
      </c>
      <c r="R51" s="147" t="s">
        <v>485</v>
      </c>
      <c r="S51" s="147" t="s">
        <v>485</v>
      </c>
      <c r="T51" s="147" t="s">
        <v>655</v>
      </c>
      <c r="U51" s="148"/>
      <c r="V51" s="148"/>
      <c r="W51" s="148"/>
      <c r="X51" s="148"/>
      <c r="Y51" s="148"/>
      <c r="Z51" s="148"/>
      <c r="AA51" s="148"/>
      <c r="AB51" s="148"/>
      <c r="AC51" s="148"/>
      <c r="AD51" s="148"/>
      <c r="AE51" s="148"/>
      <c r="AF51" s="148"/>
      <c r="AG51" s="148"/>
      <c r="AH51" s="148"/>
      <c r="AI51" s="148"/>
      <c r="AJ51" s="148"/>
      <c r="AK51" s="148"/>
      <c r="AL51" s="148"/>
      <c r="AM51" s="148"/>
      <c r="AN51" s="148"/>
      <c r="AO51" s="148"/>
      <c r="AP51" s="148"/>
      <c r="AQ51" s="148"/>
      <c r="AR51" s="147" t="s">
        <v>489</v>
      </c>
      <c r="AS51" s="147" t="s">
        <v>489</v>
      </c>
      <c r="AT51" s="148"/>
      <c r="AU51" s="147" t="s">
        <v>1615</v>
      </c>
      <c r="AV51" s="148">
        <v>395</v>
      </c>
    </row>
    <row r="52" spans="1:48" ht="30" customHeight="1">
      <c r="A52" s="144" t="s">
        <v>699</v>
      </c>
      <c r="B52" s="144" t="s">
        <v>700</v>
      </c>
      <c r="C52" s="144" t="s">
        <v>203</v>
      </c>
      <c r="D52" s="145">
        <v>2</v>
      </c>
      <c r="E52" s="152"/>
      <c r="F52" s="152"/>
      <c r="G52" s="152"/>
      <c r="H52" s="152"/>
      <c r="I52" s="152"/>
      <c r="J52" s="152"/>
      <c r="K52" s="152"/>
      <c r="L52" s="152"/>
      <c r="M52" s="144" t="s">
        <v>489</v>
      </c>
      <c r="N52" s="147" t="s">
        <v>1616</v>
      </c>
      <c r="O52" s="147" t="s">
        <v>489</v>
      </c>
      <c r="P52" s="147" t="s">
        <v>489</v>
      </c>
      <c r="Q52" s="147" t="s">
        <v>614</v>
      </c>
      <c r="R52" s="147" t="s">
        <v>485</v>
      </c>
      <c r="S52" s="147" t="s">
        <v>485</v>
      </c>
      <c r="T52" s="147" t="s">
        <v>655</v>
      </c>
      <c r="U52" s="148"/>
      <c r="V52" s="148"/>
      <c r="W52" s="148"/>
      <c r="X52" s="148"/>
      <c r="Y52" s="148"/>
      <c r="Z52" s="148"/>
      <c r="AA52" s="148"/>
      <c r="AB52" s="148"/>
      <c r="AC52" s="148"/>
      <c r="AD52" s="148"/>
      <c r="AE52" s="148"/>
      <c r="AF52" s="148"/>
      <c r="AG52" s="148"/>
      <c r="AH52" s="148"/>
      <c r="AI52" s="148"/>
      <c r="AJ52" s="148"/>
      <c r="AK52" s="148"/>
      <c r="AL52" s="148"/>
      <c r="AM52" s="148"/>
      <c r="AN52" s="148"/>
      <c r="AO52" s="148"/>
      <c r="AP52" s="148"/>
      <c r="AQ52" s="148"/>
      <c r="AR52" s="147" t="s">
        <v>489</v>
      </c>
      <c r="AS52" s="147" t="s">
        <v>489</v>
      </c>
      <c r="AT52" s="148"/>
      <c r="AU52" s="147" t="s">
        <v>1617</v>
      </c>
      <c r="AV52" s="148">
        <v>396</v>
      </c>
    </row>
    <row r="53" spans="1:48" ht="30" customHeight="1">
      <c r="A53" s="144" t="s">
        <v>701</v>
      </c>
      <c r="B53" s="144" t="s">
        <v>702</v>
      </c>
      <c r="C53" s="144" t="s">
        <v>203</v>
      </c>
      <c r="D53" s="145">
        <v>2</v>
      </c>
      <c r="E53" s="152"/>
      <c r="F53" s="152"/>
      <c r="G53" s="152"/>
      <c r="H53" s="152"/>
      <c r="I53" s="152"/>
      <c r="J53" s="152"/>
      <c r="K53" s="152"/>
      <c r="L53" s="152"/>
      <c r="M53" s="144" t="s">
        <v>489</v>
      </c>
      <c r="N53" s="147" t="s">
        <v>1618</v>
      </c>
      <c r="O53" s="147" t="s">
        <v>489</v>
      </c>
      <c r="P53" s="147" t="s">
        <v>489</v>
      </c>
      <c r="Q53" s="147" t="s">
        <v>614</v>
      </c>
      <c r="R53" s="147" t="s">
        <v>485</v>
      </c>
      <c r="S53" s="147" t="s">
        <v>485</v>
      </c>
      <c r="T53" s="147" t="s">
        <v>655</v>
      </c>
      <c r="U53" s="148"/>
      <c r="V53" s="148"/>
      <c r="W53" s="148"/>
      <c r="X53" s="148"/>
      <c r="Y53" s="148"/>
      <c r="Z53" s="148"/>
      <c r="AA53" s="148"/>
      <c r="AB53" s="148"/>
      <c r="AC53" s="148"/>
      <c r="AD53" s="148"/>
      <c r="AE53" s="148"/>
      <c r="AF53" s="148"/>
      <c r="AG53" s="148"/>
      <c r="AH53" s="148"/>
      <c r="AI53" s="148"/>
      <c r="AJ53" s="148"/>
      <c r="AK53" s="148"/>
      <c r="AL53" s="148"/>
      <c r="AM53" s="148"/>
      <c r="AN53" s="148"/>
      <c r="AO53" s="148"/>
      <c r="AP53" s="148"/>
      <c r="AQ53" s="148"/>
      <c r="AR53" s="147" t="s">
        <v>489</v>
      </c>
      <c r="AS53" s="147" t="s">
        <v>489</v>
      </c>
      <c r="AT53" s="148"/>
      <c r="AU53" s="147" t="s">
        <v>1619</v>
      </c>
      <c r="AV53" s="148">
        <v>397</v>
      </c>
    </row>
    <row r="54" spans="1:48" ht="30" customHeight="1">
      <c r="A54" s="144" t="s">
        <v>703</v>
      </c>
      <c r="B54" s="144" t="s">
        <v>704</v>
      </c>
      <c r="C54" s="144" t="s">
        <v>203</v>
      </c>
      <c r="D54" s="145">
        <v>1</v>
      </c>
      <c r="E54" s="152"/>
      <c r="F54" s="152"/>
      <c r="G54" s="152"/>
      <c r="H54" s="152"/>
      <c r="I54" s="152"/>
      <c r="J54" s="152"/>
      <c r="K54" s="152"/>
      <c r="L54" s="152"/>
      <c r="M54" s="144" t="s">
        <v>489</v>
      </c>
      <c r="N54" s="147" t="s">
        <v>1620</v>
      </c>
      <c r="O54" s="147" t="s">
        <v>489</v>
      </c>
      <c r="P54" s="147" t="s">
        <v>489</v>
      </c>
      <c r="Q54" s="147" t="s">
        <v>614</v>
      </c>
      <c r="R54" s="147" t="s">
        <v>485</v>
      </c>
      <c r="S54" s="147" t="s">
        <v>485</v>
      </c>
      <c r="T54" s="147" t="s">
        <v>655</v>
      </c>
      <c r="U54" s="148"/>
      <c r="V54" s="148"/>
      <c r="W54" s="148"/>
      <c r="X54" s="148"/>
      <c r="Y54" s="148"/>
      <c r="Z54" s="148"/>
      <c r="AA54" s="148"/>
      <c r="AB54" s="148"/>
      <c r="AC54" s="148"/>
      <c r="AD54" s="148"/>
      <c r="AE54" s="148"/>
      <c r="AF54" s="148"/>
      <c r="AG54" s="148"/>
      <c r="AH54" s="148"/>
      <c r="AI54" s="148"/>
      <c r="AJ54" s="148"/>
      <c r="AK54" s="148"/>
      <c r="AL54" s="148"/>
      <c r="AM54" s="148"/>
      <c r="AN54" s="148"/>
      <c r="AO54" s="148"/>
      <c r="AP54" s="148"/>
      <c r="AQ54" s="148"/>
      <c r="AR54" s="147" t="s">
        <v>489</v>
      </c>
      <c r="AS54" s="147" t="s">
        <v>489</v>
      </c>
      <c r="AT54" s="148"/>
      <c r="AU54" s="147" t="s">
        <v>1621</v>
      </c>
      <c r="AV54" s="148">
        <v>398</v>
      </c>
    </row>
    <row r="55" spans="1:48" ht="30" customHeight="1">
      <c r="A55" s="144" t="s">
        <v>703</v>
      </c>
      <c r="B55" s="144" t="s">
        <v>705</v>
      </c>
      <c r="C55" s="144" t="s">
        <v>203</v>
      </c>
      <c r="D55" s="145">
        <v>1</v>
      </c>
      <c r="E55" s="152"/>
      <c r="F55" s="152"/>
      <c r="G55" s="152"/>
      <c r="H55" s="152"/>
      <c r="I55" s="152"/>
      <c r="J55" s="152"/>
      <c r="K55" s="152"/>
      <c r="L55" s="152"/>
      <c r="M55" s="144" t="s">
        <v>489</v>
      </c>
      <c r="N55" s="147" t="s">
        <v>1622</v>
      </c>
      <c r="O55" s="147" t="s">
        <v>489</v>
      </c>
      <c r="P55" s="147" t="s">
        <v>489</v>
      </c>
      <c r="Q55" s="147" t="s">
        <v>614</v>
      </c>
      <c r="R55" s="147" t="s">
        <v>485</v>
      </c>
      <c r="S55" s="147" t="s">
        <v>485</v>
      </c>
      <c r="T55" s="147" t="s">
        <v>655</v>
      </c>
      <c r="U55" s="148"/>
      <c r="V55" s="148"/>
      <c r="W55" s="148"/>
      <c r="X55" s="148"/>
      <c r="Y55" s="148"/>
      <c r="Z55" s="148"/>
      <c r="AA55" s="148"/>
      <c r="AB55" s="148"/>
      <c r="AC55" s="148"/>
      <c r="AD55" s="148"/>
      <c r="AE55" s="148"/>
      <c r="AF55" s="148"/>
      <c r="AG55" s="148"/>
      <c r="AH55" s="148"/>
      <c r="AI55" s="148"/>
      <c r="AJ55" s="148"/>
      <c r="AK55" s="148"/>
      <c r="AL55" s="148"/>
      <c r="AM55" s="148"/>
      <c r="AN55" s="148"/>
      <c r="AO55" s="148"/>
      <c r="AP55" s="148"/>
      <c r="AQ55" s="148"/>
      <c r="AR55" s="147" t="s">
        <v>489</v>
      </c>
      <c r="AS55" s="147" t="s">
        <v>489</v>
      </c>
      <c r="AT55" s="148"/>
      <c r="AU55" s="147" t="s">
        <v>1623</v>
      </c>
      <c r="AV55" s="148">
        <v>399</v>
      </c>
    </row>
    <row r="56" spans="1:48" ht="30" customHeight="1">
      <c r="A56" s="144" t="s">
        <v>703</v>
      </c>
      <c r="B56" s="144" t="s">
        <v>706</v>
      </c>
      <c r="C56" s="144" t="s">
        <v>203</v>
      </c>
      <c r="D56" s="145">
        <v>2</v>
      </c>
      <c r="E56" s="152"/>
      <c r="F56" s="152"/>
      <c r="G56" s="152"/>
      <c r="H56" s="152"/>
      <c r="I56" s="152"/>
      <c r="J56" s="152"/>
      <c r="K56" s="152"/>
      <c r="L56" s="152"/>
      <c r="M56" s="144" t="s">
        <v>489</v>
      </c>
      <c r="N56" s="147" t="s">
        <v>1624</v>
      </c>
      <c r="O56" s="147" t="s">
        <v>489</v>
      </c>
      <c r="P56" s="147" t="s">
        <v>489</v>
      </c>
      <c r="Q56" s="147" t="s">
        <v>614</v>
      </c>
      <c r="R56" s="147" t="s">
        <v>485</v>
      </c>
      <c r="S56" s="147" t="s">
        <v>485</v>
      </c>
      <c r="T56" s="147" t="s">
        <v>655</v>
      </c>
      <c r="U56" s="148"/>
      <c r="V56" s="148"/>
      <c r="W56" s="148"/>
      <c r="X56" s="148"/>
      <c r="Y56" s="148"/>
      <c r="Z56" s="148"/>
      <c r="AA56" s="148"/>
      <c r="AB56" s="148"/>
      <c r="AC56" s="148"/>
      <c r="AD56" s="148"/>
      <c r="AE56" s="148"/>
      <c r="AF56" s="148"/>
      <c r="AG56" s="148"/>
      <c r="AH56" s="148"/>
      <c r="AI56" s="148"/>
      <c r="AJ56" s="148"/>
      <c r="AK56" s="148"/>
      <c r="AL56" s="148"/>
      <c r="AM56" s="148"/>
      <c r="AN56" s="148"/>
      <c r="AO56" s="148"/>
      <c r="AP56" s="148"/>
      <c r="AQ56" s="148"/>
      <c r="AR56" s="147" t="s">
        <v>489</v>
      </c>
      <c r="AS56" s="147" t="s">
        <v>489</v>
      </c>
      <c r="AT56" s="148"/>
      <c r="AU56" s="147" t="s">
        <v>1625</v>
      </c>
      <c r="AV56" s="148">
        <v>400</v>
      </c>
    </row>
    <row r="57" spans="1:48" ht="30" customHeight="1">
      <c r="A57" s="144" t="s">
        <v>707</v>
      </c>
      <c r="B57" s="144" t="s">
        <v>708</v>
      </c>
      <c r="C57" s="144" t="s">
        <v>203</v>
      </c>
      <c r="D57" s="145">
        <v>2</v>
      </c>
      <c r="E57" s="152"/>
      <c r="F57" s="152"/>
      <c r="G57" s="152"/>
      <c r="H57" s="152"/>
      <c r="I57" s="152"/>
      <c r="J57" s="152"/>
      <c r="K57" s="152"/>
      <c r="L57" s="152"/>
      <c r="M57" s="144" t="s">
        <v>489</v>
      </c>
      <c r="N57" s="147" t="s">
        <v>1626</v>
      </c>
      <c r="O57" s="147" t="s">
        <v>489</v>
      </c>
      <c r="P57" s="147" t="s">
        <v>489</v>
      </c>
      <c r="Q57" s="147" t="s">
        <v>614</v>
      </c>
      <c r="R57" s="147" t="s">
        <v>485</v>
      </c>
      <c r="S57" s="147" t="s">
        <v>485</v>
      </c>
      <c r="T57" s="147" t="s">
        <v>655</v>
      </c>
      <c r="U57" s="148"/>
      <c r="V57" s="148"/>
      <c r="W57" s="148"/>
      <c r="X57" s="148"/>
      <c r="Y57" s="148"/>
      <c r="Z57" s="148"/>
      <c r="AA57" s="148"/>
      <c r="AB57" s="148"/>
      <c r="AC57" s="148"/>
      <c r="AD57" s="148"/>
      <c r="AE57" s="148"/>
      <c r="AF57" s="148"/>
      <c r="AG57" s="148"/>
      <c r="AH57" s="148"/>
      <c r="AI57" s="148"/>
      <c r="AJ57" s="148"/>
      <c r="AK57" s="148"/>
      <c r="AL57" s="148"/>
      <c r="AM57" s="148"/>
      <c r="AN57" s="148"/>
      <c r="AO57" s="148"/>
      <c r="AP57" s="148"/>
      <c r="AQ57" s="148"/>
      <c r="AR57" s="147" t="s">
        <v>489</v>
      </c>
      <c r="AS57" s="147" t="s">
        <v>489</v>
      </c>
      <c r="AT57" s="148"/>
      <c r="AU57" s="147" t="s">
        <v>1627</v>
      </c>
      <c r="AV57" s="148">
        <v>401</v>
      </c>
    </row>
    <row r="58" spans="1:48" ht="30" customHeight="1">
      <c r="A58" s="144" t="s">
        <v>707</v>
      </c>
      <c r="B58" s="144" t="s">
        <v>709</v>
      </c>
      <c r="C58" s="144" t="s">
        <v>203</v>
      </c>
      <c r="D58" s="145">
        <v>2</v>
      </c>
      <c r="E58" s="152"/>
      <c r="F58" s="152"/>
      <c r="G58" s="152"/>
      <c r="H58" s="152"/>
      <c r="I58" s="152"/>
      <c r="J58" s="152"/>
      <c r="K58" s="152"/>
      <c r="L58" s="152"/>
      <c r="M58" s="144" t="s">
        <v>489</v>
      </c>
      <c r="N58" s="147" t="s">
        <v>1628</v>
      </c>
      <c r="O58" s="147" t="s">
        <v>489</v>
      </c>
      <c r="P58" s="147" t="s">
        <v>489</v>
      </c>
      <c r="Q58" s="147" t="s">
        <v>614</v>
      </c>
      <c r="R58" s="147" t="s">
        <v>485</v>
      </c>
      <c r="S58" s="147" t="s">
        <v>485</v>
      </c>
      <c r="T58" s="147" t="s">
        <v>655</v>
      </c>
      <c r="U58" s="148"/>
      <c r="V58" s="148"/>
      <c r="W58" s="148"/>
      <c r="X58" s="148"/>
      <c r="Y58" s="148"/>
      <c r="Z58" s="148"/>
      <c r="AA58" s="148"/>
      <c r="AB58" s="148"/>
      <c r="AC58" s="148"/>
      <c r="AD58" s="148"/>
      <c r="AE58" s="148"/>
      <c r="AF58" s="148"/>
      <c r="AG58" s="148"/>
      <c r="AH58" s="148"/>
      <c r="AI58" s="148"/>
      <c r="AJ58" s="148"/>
      <c r="AK58" s="148"/>
      <c r="AL58" s="148"/>
      <c r="AM58" s="148"/>
      <c r="AN58" s="148"/>
      <c r="AO58" s="148"/>
      <c r="AP58" s="148"/>
      <c r="AQ58" s="148"/>
      <c r="AR58" s="147" t="s">
        <v>489</v>
      </c>
      <c r="AS58" s="147" t="s">
        <v>489</v>
      </c>
      <c r="AT58" s="148"/>
      <c r="AU58" s="147" t="s">
        <v>1629</v>
      </c>
      <c r="AV58" s="148">
        <v>402</v>
      </c>
    </row>
    <row r="59" spans="1:48" ht="30" customHeight="1">
      <c r="A59" s="144" t="s">
        <v>707</v>
      </c>
      <c r="B59" s="144" t="s">
        <v>710</v>
      </c>
      <c r="C59" s="144" t="s">
        <v>203</v>
      </c>
      <c r="D59" s="145">
        <v>5</v>
      </c>
      <c r="E59" s="152"/>
      <c r="F59" s="152"/>
      <c r="G59" s="152"/>
      <c r="H59" s="152"/>
      <c r="I59" s="152"/>
      <c r="J59" s="152"/>
      <c r="K59" s="152"/>
      <c r="L59" s="152"/>
      <c r="M59" s="144" t="s">
        <v>489</v>
      </c>
      <c r="N59" s="147" t="s">
        <v>1630</v>
      </c>
      <c r="O59" s="147" t="s">
        <v>489</v>
      </c>
      <c r="P59" s="147" t="s">
        <v>489</v>
      </c>
      <c r="Q59" s="147" t="s">
        <v>614</v>
      </c>
      <c r="R59" s="147" t="s">
        <v>485</v>
      </c>
      <c r="S59" s="147" t="s">
        <v>485</v>
      </c>
      <c r="T59" s="147" t="s">
        <v>655</v>
      </c>
      <c r="U59" s="148"/>
      <c r="V59" s="148"/>
      <c r="W59" s="148"/>
      <c r="X59" s="148"/>
      <c r="Y59" s="148"/>
      <c r="Z59" s="148"/>
      <c r="AA59" s="148"/>
      <c r="AB59" s="148"/>
      <c r="AC59" s="148"/>
      <c r="AD59" s="148"/>
      <c r="AE59" s="148"/>
      <c r="AF59" s="148"/>
      <c r="AG59" s="148"/>
      <c r="AH59" s="148"/>
      <c r="AI59" s="148"/>
      <c r="AJ59" s="148"/>
      <c r="AK59" s="148"/>
      <c r="AL59" s="148"/>
      <c r="AM59" s="148"/>
      <c r="AN59" s="148"/>
      <c r="AO59" s="148"/>
      <c r="AP59" s="148"/>
      <c r="AQ59" s="148"/>
      <c r="AR59" s="147" t="s">
        <v>489</v>
      </c>
      <c r="AS59" s="147" t="s">
        <v>489</v>
      </c>
      <c r="AT59" s="148"/>
      <c r="AU59" s="147" t="s">
        <v>1631</v>
      </c>
      <c r="AV59" s="148">
        <v>403</v>
      </c>
    </row>
    <row r="60" spans="1:48" ht="30" customHeight="1">
      <c r="A60" s="144" t="s">
        <v>711</v>
      </c>
      <c r="B60" s="144" t="s">
        <v>712</v>
      </c>
      <c r="C60" s="144" t="s">
        <v>203</v>
      </c>
      <c r="D60" s="145">
        <v>2</v>
      </c>
      <c r="E60" s="152"/>
      <c r="F60" s="152"/>
      <c r="G60" s="152"/>
      <c r="H60" s="152"/>
      <c r="I60" s="152"/>
      <c r="J60" s="152"/>
      <c r="K60" s="152"/>
      <c r="L60" s="152"/>
      <c r="M60" s="144" t="s">
        <v>489</v>
      </c>
      <c r="N60" s="147" t="s">
        <v>1632</v>
      </c>
      <c r="O60" s="147" t="s">
        <v>489</v>
      </c>
      <c r="P60" s="147" t="s">
        <v>489</v>
      </c>
      <c r="Q60" s="147" t="s">
        <v>614</v>
      </c>
      <c r="R60" s="147" t="s">
        <v>485</v>
      </c>
      <c r="S60" s="147" t="s">
        <v>485</v>
      </c>
      <c r="T60" s="147" t="s">
        <v>655</v>
      </c>
      <c r="U60" s="148"/>
      <c r="V60" s="148"/>
      <c r="W60" s="148"/>
      <c r="X60" s="148"/>
      <c r="Y60" s="148"/>
      <c r="Z60" s="148"/>
      <c r="AA60" s="148"/>
      <c r="AB60" s="148"/>
      <c r="AC60" s="148"/>
      <c r="AD60" s="148"/>
      <c r="AE60" s="148"/>
      <c r="AF60" s="148"/>
      <c r="AG60" s="148"/>
      <c r="AH60" s="148"/>
      <c r="AI60" s="148"/>
      <c r="AJ60" s="148"/>
      <c r="AK60" s="148"/>
      <c r="AL60" s="148"/>
      <c r="AM60" s="148"/>
      <c r="AN60" s="148"/>
      <c r="AO60" s="148"/>
      <c r="AP60" s="148"/>
      <c r="AQ60" s="148"/>
      <c r="AR60" s="147" t="s">
        <v>489</v>
      </c>
      <c r="AS60" s="147" t="s">
        <v>489</v>
      </c>
      <c r="AT60" s="148"/>
      <c r="AU60" s="147" t="s">
        <v>1633</v>
      </c>
      <c r="AV60" s="148">
        <v>404</v>
      </c>
    </row>
    <row r="61" spans="1:48" ht="30" customHeight="1">
      <c r="A61" s="144" t="s">
        <v>713</v>
      </c>
      <c r="B61" s="144" t="s">
        <v>714</v>
      </c>
      <c r="C61" s="144" t="s">
        <v>203</v>
      </c>
      <c r="D61" s="145">
        <v>1</v>
      </c>
      <c r="E61" s="152"/>
      <c r="F61" s="152"/>
      <c r="G61" s="152"/>
      <c r="H61" s="152"/>
      <c r="I61" s="152"/>
      <c r="J61" s="152"/>
      <c r="K61" s="152"/>
      <c r="L61" s="152"/>
      <c r="M61" s="144" t="s">
        <v>489</v>
      </c>
      <c r="N61" s="147" t="s">
        <v>1634</v>
      </c>
      <c r="O61" s="147" t="s">
        <v>489</v>
      </c>
      <c r="P61" s="147" t="s">
        <v>489</v>
      </c>
      <c r="Q61" s="147" t="s">
        <v>614</v>
      </c>
      <c r="R61" s="147" t="s">
        <v>485</v>
      </c>
      <c r="S61" s="147" t="s">
        <v>485</v>
      </c>
      <c r="T61" s="147" t="s">
        <v>655</v>
      </c>
      <c r="U61" s="148"/>
      <c r="V61" s="148"/>
      <c r="W61" s="148"/>
      <c r="X61" s="148"/>
      <c r="Y61" s="148"/>
      <c r="Z61" s="148"/>
      <c r="AA61" s="148"/>
      <c r="AB61" s="148"/>
      <c r="AC61" s="148"/>
      <c r="AD61" s="148"/>
      <c r="AE61" s="148"/>
      <c r="AF61" s="148"/>
      <c r="AG61" s="148"/>
      <c r="AH61" s="148"/>
      <c r="AI61" s="148"/>
      <c r="AJ61" s="148"/>
      <c r="AK61" s="148"/>
      <c r="AL61" s="148"/>
      <c r="AM61" s="148"/>
      <c r="AN61" s="148"/>
      <c r="AO61" s="148"/>
      <c r="AP61" s="148"/>
      <c r="AQ61" s="148"/>
      <c r="AR61" s="147" t="s">
        <v>489</v>
      </c>
      <c r="AS61" s="147" t="s">
        <v>489</v>
      </c>
      <c r="AT61" s="148"/>
      <c r="AU61" s="147" t="s">
        <v>1635</v>
      </c>
      <c r="AV61" s="148">
        <v>405</v>
      </c>
    </row>
    <row r="62" spans="1:48" ht="30" customHeight="1">
      <c r="A62" s="144" t="s">
        <v>715</v>
      </c>
      <c r="B62" s="144" t="s">
        <v>716</v>
      </c>
      <c r="C62" s="144" t="s">
        <v>203</v>
      </c>
      <c r="D62" s="145">
        <v>3</v>
      </c>
      <c r="E62" s="152"/>
      <c r="F62" s="152"/>
      <c r="G62" s="152"/>
      <c r="H62" s="152"/>
      <c r="I62" s="152"/>
      <c r="J62" s="152"/>
      <c r="K62" s="152"/>
      <c r="L62" s="152"/>
      <c r="M62" s="144" t="s">
        <v>489</v>
      </c>
      <c r="N62" s="147" t="s">
        <v>1636</v>
      </c>
      <c r="O62" s="147" t="s">
        <v>489</v>
      </c>
      <c r="P62" s="147" t="s">
        <v>489</v>
      </c>
      <c r="Q62" s="147" t="s">
        <v>614</v>
      </c>
      <c r="R62" s="147" t="s">
        <v>485</v>
      </c>
      <c r="S62" s="147" t="s">
        <v>485</v>
      </c>
      <c r="T62" s="147" t="s">
        <v>655</v>
      </c>
      <c r="U62" s="148"/>
      <c r="V62" s="148"/>
      <c r="W62" s="148"/>
      <c r="X62" s="148"/>
      <c r="Y62" s="148"/>
      <c r="Z62" s="148"/>
      <c r="AA62" s="148"/>
      <c r="AB62" s="148"/>
      <c r="AC62" s="148"/>
      <c r="AD62" s="148"/>
      <c r="AE62" s="148"/>
      <c r="AF62" s="148"/>
      <c r="AG62" s="148"/>
      <c r="AH62" s="148"/>
      <c r="AI62" s="148"/>
      <c r="AJ62" s="148"/>
      <c r="AK62" s="148"/>
      <c r="AL62" s="148"/>
      <c r="AM62" s="148"/>
      <c r="AN62" s="148"/>
      <c r="AO62" s="148"/>
      <c r="AP62" s="148"/>
      <c r="AQ62" s="148"/>
      <c r="AR62" s="147" t="s">
        <v>489</v>
      </c>
      <c r="AS62" s="147" t="s">
        <v>489</v>
      </c>
      <c r="AT62" s="148"/>
      <c r="AU62" s="147" t="s">
        <v>1637</v>
      </c>
      <c r="AV62" s="148">
        <v>406</v>
      </c>
    </row>
    <row r="63" spans="1:48" ht="30" customHeight="1">
      <c r="A63" s="144" t="s">
        <v>717</v>
      </c>
      <c r="B63" s="144" t="s">
        <v>718</v>
      </c>
      <c r="C63" s="144" t="s">
        <v>309</v>
      </c>
      <c r="D63" s="145">
        <v>1</v>
      </c>
      <c r="E63" s="152"/>
      <c r="F63" s="152"/>
      <c r="G63" s="152"/>
      <c r="H63" s="152"/>
      <c r="I63" s="152"/>
      <c r="J63" s="152"/>
      <c r="K63" s="152"/>
      <c r="L63" s="152"/>
      <c r="M63" s="144" t="s">
        <v>489</v>
      </c>
      <c r="N63" s="147" t="s">
        <v>1638</v>
      </c>
      <c r="O63" s="147" t="s">
        <v>489</v>
      </c>
      <c r="P63" s="147" t="s">
        <v>489</v>
      </c>
      <c r="Q63" s="147" t="s">
        <v>614</v>
      </c>
      <c r="R63" s="147" t="s">
        <v>485</v>
      </c>
      <c r="S63" s="147" t="s">
        <v>485</v>
      </c>
      <c r="T63" s="147" t="s">
        <v>655</v>
      </c>
      <c r="U63" s="148"/>
      <c r="V63" s="148"/>
      <c r="W63" s="148"/>
      <c r="X63" s="148"/>
      <c r="Y63" s="148"/>
      <c r="Z63" s="148"/>
      <c r="AA63" s="148"/>
      <c r="AB63" s="148"/>
      <c r="AC63" s="148"/>
      <c r="AD63" s="148"/>
      <c r="AE63" s="148"/>
      <c r="AF63" s="148"/>
      <c r="AG63" s="148"/>
      <c r="AH63" s="148"/>
      <c r="AI63" s="148"/>
      <c r="AJ63" s="148"/>
      <c r="AK63" s="148"/>
      <c r="AL63" s="148"/>
      <c r="AM63" s="148"/>
      <c r="AN63" s="148"/>
      <c r="AO63" s="148"/>
      <c r="AP63" s="148"/>
      <c r="AQ63" s="148"/>
      <c r="AR63" s="147" t="s">
        <v>489</v>
      </c>
      <c r="AS63" s="147" t="s">
        <v>489</v>
      </c>
      <c r="AT63" s="148"/>
      <c r="AU63" s="147" t="s">
        <v>1639</v>
      </c>
      <c r="AV63" s="148">
        <v>407</v>
      </c>
    </row>
    <row r="64" spans="1:48" ht="30" customHeight="1">
      <c r="A64" s="144" t="s">
        <v>719</v>
      </c>
      <c r="B64" s="144" t="s">
        <v>720</v>
      </c>
      <c r="C64" s="144" t="s">
        <v>203</v>
      </c>
      <c r="D64" s="145">
        <v>1</v>
      </c>
      <c r="E64" s="152"/>
      <c r="F64" s="152"/>
      <c r="G64" s="152"/>
      <c r="H64" s="152"/>
      <c r="I64" s="152"/>
      <c r="J64" s="152"/>
      <c r="K64" s="152"/>
      <c r="L64" s="152"/>
      <c r="M64" s="144" t="s">
        <v>489</v>
      </c>
      <c r="N64" s="147" t="s">
        <v>1640</v>
      </c>
      <c r="O64" s="147" t="s">
        <v>489</v>
      </c>
      <c r="P64" s="147" t="s">
        <v>489</v>
      </c>
      <c r="Q64" s="147" t="s">
        <v>614</v>
      </c>
      <c r="R64" s="147" t="s">
        <v>485</v>
      </c>
      <c r="S64" s="147" t="s">
        <v>485</v>
      </c>
      <c r="T64" s="147" t="s">
        <v>655</v>
      </c>
      <c r="U64" s="148"/>
      <c r="V64" s="148"/>
      <c r="W64" s="148"/>
      <c r="X64" s="148"/>
      <c r="Y64" s="148"/>
      <c r="Z64" s="148"/>
      <c r="AA64" s="148"/>
      <c r="AB64" s="148"/>
      <c r="AC64" s="148"/>
      <c r="AD64" s="148"/>
      <c r="AE64" s="148"/>
      <c r="AF64" s="148"/>
      <c r="AG64" s="148"/>
      <c r="AH64" s="148"/>
      <c r="AI64" s="148"/>
      <c r="AJ64" s="148"/>
      <c r="AK64" s="148"/>
      <c r="AL64" s="148"/>
      <c r="AM64" s="148"/>
      <c r="AN64" s="148"/>
      <c r="AO64" s="148"/>
      <c r="AP64" s="148"/>
      <c r="AQ64" s="148"/>
      <c r="AR64" s="147" t="s">
        <v>489</v>
      </c>
      <c r="AS64" s="147" t="s">
        <v>489</v>
      </c>
      <c r="AT64" s="148"/>
      <c r="AU64" s="147" t="s">
        <v>1641</v>
      </c>
      <c r="AV64" s="148">
        <v>408</v>
      </c>
    </row>
    <row r="65" spans="1:48" ht="30" customHeight="1">
      <c r="A65" s="144" t="s">
        <v>719</v>
      </c>
      <c r="B65" s="144" t="s">
        <v>721</v>
      </c>
      <c r="C65" s="144" t="s">
        <v>203</v>
      </c>
      <c r="D65" s="145">
        <v>2</v>
      </c>
      <c r="E65" s="152"/>
      <c r="F65" s="152"/>
      <c r="G65" s="152"/>
      <c r="H65" s="152"/>
      <c r="I65" s="152"/>
      <c r="J65" s="152"/>
      <c r="K65" s="152"/>
      <c r="L65" s="152"/>
      <c r="M65" s="144" t="s">
        <v>489</v>
      </c>
      <c r="N65" s="147" t="s">
        <v>1642</v>
      </c>
      <c r="O65" s="147" t="s">
        <v>489</v>
      </c>
      <c r="P65" s="147" t="s">
        <v>489</v>
      </c>
      <c r="Q65" s="147" t="s">
        <v>614</v>
      </c>
      <c r="R65" s="147" t="s">
        <v>485</v>
      </c>
      <c r="S65" s="147" t="s">
        <v>485</v>
      </c>
      <c r="T65" s="147" t="s">
        <v>655</v>
      </c>
      <c r="U65" s="148"/>
      <c r="V65" s="148"/>
      <c r="W65" s="148"/>
      <c r="X65" s="148"/>
      <c r="Y65" s="148"/>
      <c r="Z65" s="148"/>
      <c r="AA65" s="148"/>
      <c r="AB65" s="148"/>
      <c r="AC65" s="148"/>
      <c r="AD65" s="148"/>
      <c r="AE65" s="148"/>
      <c r="AF65" s="148"/>
      <c r="AG65" s="148"/>
      <c r="AH65" s="148"/>
      <c r="AI65" s="148"/>
      <c r="AJ65" s="148"/>
      <c r="AK65" s="148"/>
      <c r="AL65" s="148"/>
      <c r="AM65" s="148"/>
      <c r="AN65" s="148"/>
      <c r="AO65" s="148"/>
      <c r="AP65" s="148"/>
      <c r="AQ65" s="148"/>
      <c r="AR65" s="147" t="s">
        <v>489</v>
      </c>
      <c r="AS65" s="147" t="s">
        <v>489</v>
      </c>
      <c r="AT65" s="148"/>
      <c r="AU65" s="147" t="s">
        <v>1643</v>
      </c>
      <c r="AV65" s="148">
        <v>409</v>
      </c>
    </row>
    <row r="66" spans="1:48" ht="30" customHeight="1">
      <c r="A66" s="144" t="s">
        <v>722</v>
      </c>
      <c r="B66" s="144" t="s">
        <v>723</v>
      </c>
      <c r="C66" s="144" t="s">
        <v>203</v>
      </c>
      <c r="D66" s="145">
        <v>1</v>
      </c>
      <c r="E66" s="152"/>
      <c r="F66" s="152"/>
      <c r="G66" s="152"/>
      <c r="H66" s="152"/>
      <c r="I66" s="152"/>
      <c r="J66" s="152"/>
      <c r="K66" s="152"/>
      <c r="L66" s="152"/>
      <c r="M66" s="144" t="s">
        <v>489</v>
      </c>
      <c r="N66" s="147" t="s">
        <v>1644</v>
      </c>
      <c r="O66" s="147" t="s">
        <v>489</v>
      </c>
      <c r="P66" s="147" t="s">
        <v>489</v>
      </c>
      <c r="Q66" s="147" t="s">
        <v>614</v>
      </c>
      <c r="R66" s="147" t="s">
        <v>485</v>
      </c>
      <c r="S66" s="147" t="s">
        <v>485</v>
      </c>
      <c r="T66" s="147" t="s">
        <v>655</v>
      </c>
      <c r="U66" s="148"/>
      <c r="V66" s="148"/>
      <c r="W66" s="148"/>
      <c r="X66" s="148"/>
      <c r="Y66" s="148"/>
      <c r="Z66" s="148"/>
      <c r="AA66" s="148"/>
      <c r="AB66" s="148"/>
      <c r="AC66" s="148"/>
      <c r="AD66" s="148"/>
      <c r="AE66" s="148"/>
      <c r="AF66" s="148"/>
      <c r="AG66" s="148"/>
      <c r="AH66" s="148"/>
      <c r="AI66" s="148"/>
      <c r="AJ66" s="148"/>
      <c r="AK66" s="148"/>
      <c r="AL66" s="148"/>
      <c r="AM66" s="148"/>
      <c r="AN66" s="148"/>
      <c r="AO66" s="148"/>
      <c r="AP66" s="148"/>
      <c r="AQ66" s="148"/>
      <c r="AR66" s="147" t="s">
        <v>489</v>
      </c>
      <c r="AS66" s="147" t="s">
        <v>489</v>
      </c>
      <c r="AT66" s="148"/>
      <c r="AU66" s="147" t="s">
        <v>1645</v>
      </c>
      <c r="AV66" s="148">
        <v>410</v>
      </c>
    </row>
    <row r="67" spans="1:48" ht="30" customHeight="1">
      <c r="A67" s="144" t="s">
        <v>722</v>
      </c>
      <c r="B67" s="144" t="s">
        <v>724</v>
      </c>
      <c r="C67" s="144" t="s">
        <v>203</v>
      </c>
      <c r="D67" s="145">
        <v>2</v>
      </c>
      <c r="E67" s="152"/>
      <c r="F67" s="152"/>
      <c r="G67" s="152"/>
      <c r="H67" s="152"/>
      <c r="I67" s="152"/>
      <c r="J67" s="152"/>
      <c r="K67" s="152"/>
      <c r="L67" s="152"/>
      <c r="M67" s="144" t="s">
        <v>489</v>
      </c>
      <c r="N67" s="147" t="s">
        <v>1646</v>
      </c>
      <c r="O67" s="147" t="s">
        <v>489</v>
      </c>
      <c r="P67" s="147" t="s">
        <v>489</v>
      </c>
      <c r="Q67" s="147" t="s">
        <v>614</v>
      </c>
      <c r="R67" s="147" t="s">
        <v>485</v>
      </c>
      <c r="S67" s="147" t="s">
        <v>485</v>
      </c>
      <c r="T67" s="147" t="s">
        <v>655</v>
      </c>
      <c r="U67" s="148"/>
      <c r="V67" s="148"/>
      <c r="W67" s="148"/>
      <c r="X67" s="148"/>
      <c r="Y67" s="148"/>
      <c r="Z67" s="148"/>
      <c r="AA67" s="148"/>
      <c r="AB67" s="148"/>
      <c r="AC67" s="148"/>
      <c r="AD67" s="148"/>
      <c r="AE67" s="148"/>
      <c r="AF67" s="148"/>
      <c r="AG67" s="148"/>
      <c r="AH67" s="148"/>
      <c r="AI67" s="148"/>
      <c r="AJ67" s="148"/>
      <c r="AK67" s="148"/>
      <c r="AL67" s="148"/>
      <c r="AM67" s="148"/>
      <c r="AN67" s="148"/>
      <c r="AO67" s="148"/>
      <c r="AP67" s="148"/>
      <c r="AQ67" s="148"/>
      <c r="AR67" s="147" t="s">
        <v>489</v>
      </c>
      <c r="AS67" s="147" t="s">
        <v>489</v>
      </c>
      <c r="AT67" s="148"/>
      <c r="AU67" s="147" t="s">
        <v>1647</v>
      </c>
      <c r="AV67" s="148">
        <v>411</v>
      </c>
    </row>
    <row r="68" spans="1:48" ht="30" customHeight="1">
      <c r="A68" s="144" t="s">
        <v>725</v>
      </c>
      <c r="B68" s="144" t="s">
        <v>726</v>
      </c>
      <c r="C68" s="144" t="s">
        <v>203</v>
      </c>
      <c r="D68" s="145">
        <v>2</v>
      </c>
      <c r="E68" s="152"/>
      <c r="F68" s="152"/>
      <c r="G68" s="152"/>
      <c r="H68" s="152"/>
      <c r="I68" s="152"/>
      <c r="J68" s="152"/>
      <c r="K68" s="152"/>
      <c r="L68" s="152"/>
      <c r="M68" s="144" t="s">
        <v>489</v>
      </c>
      <c r="N68" s="147" t="s">
        <v>1648</v>
      </c>
      <c r="O68" s="147" t="s">
        <v>489</v>
      </c>
      <c r="P68" s="147" t="s">
        <v>489</v>
      </c>
      <c r="Q68" s="147" t="s">
        <v>614</v>
      </c>
      <c r="R68" s="147" t="s">
        <v>485</v>
      </c>
      <c r="S68" s="147" t="s">
        <v>485</v>
      </c>
      <c r="T68" s="147" t="s">
        <v>655</v>
      </c>
      <c r="U68" s="148"/>
      <c r="V68" s="148"/>
      <c r="W68" s="148"/>
      <c r="X68" s="148">
        <v>1</v>
      </c>
      <c r="Y68" s="148"/>
      <c r="Z68" s="148"/>
      <c r="AA68" s="148"/>
      <c r="AB68" s="148"/>
      <c r="AC68" s="148"/>
      <c r="AD68" s="148"/>
      <c r="AE68" s="148"/>
      <c r="AF68" s="148"/>
      <c r="AG68" s="148"/>
      <c r="AH68" s="148"/>
      <c r="AI68" s="148"/>
      <c r="AJ68" s="148"/>
      <c r="AK68" s="148"/>
      <c r="AL68" s="148"/>
      <c r="AM68" s="148"/>
      <c r="AN68" s="148"/>
      <c r="AO68" s="148"/>
      <c r="AP68" s="148"/>
      <c r="AQ68" s="148"/>
      <c r="AR68" s="147" t="s">
        <v>489</v>
      </c>
      <c r="AS68" s="147" t="s">
        <v>489</v>
      </c>
      <c r="AT68" s="148"/>
      <c r="AU68" s="147" t="s">
        <v>1649</v>
      </c>
      <c r="AV68" s="148">
        <v>412</v>
      </c>
    </row>
    <row r="69" spans="1:48" ht="30" customHeight="1">
      <c r="A69" s="144" t="s">
        <v>725</v>
      </c>
      <c r="B69" s="144" t="s">
        <v>727</v>
      </c>
      <c r="C69" s="144" t="s">
        <v>203</v>
      </c>
      <c r="D69" s="145">
        <v>4</v>
      </c>
      <c r="E69" s="152"/>
      <c r="F69" s="152"/>
      <c r="G69" s="152"/>
      <c r="H69" s="152"/>
      <c r="I69" s="152"/>
      <c r="J69" s="152"/>
      <c r="K69" s="152"/>
      <c r="L69" s="152"/>
      <c r="M69" s="144" t="s">
        <v>489</v>
      </c>
      <c r="N69" s="147" t="s">
        <v>1650</v>
      </c>
      <c r="O69" s="147" t="s">
        <v>489</v>
      </c>
      <c r="P69" s="147" t="s">
        <v>489</v>
      </c>
      <c r="Q69" s="147" t="s">
        <v>614</v>
      </c>
      <c r="R69" s="147" t="s">
        <v>485</v>
      </c>
      <c r="S69" s="147" t="s">
        <v>485</v>
      </c>
      <c r="T69" s="147" t="s">
        <v>655</v>
      </c>
      <c r="U69" s="148"/>
      <c r="V69" s="148"/>
      <c r="W69" s="148"/>
      <c r="X69" s="148">
        <v>1</v>
      </c>
      <c r="Y69" s="148"/>
      <c r="Z69" s="148"/>
      <c r="AA69" s="148"/>
      <c r="AB69" s="148"/>
      <c r="AC69" s="148"/>
      <c r="AD69" s="148"/>
      <c r="AE69" s="148"/>
      <c r="AF69" s="148"/>
      <c r="AG69" s="148"/>
      <c r="AH69" s="148"/>
      <c r="AI69" s="148"/>
      <c r="AJ69" s="148"/>
      <c r="AK69" s="148"/>
      <c r="AL69" s="148"/>
      <c r="AM69" s="148"/>
      <c r="AN69" s="148"/>
      <c r="AO69" s="148"/>
      <c r="AP69" s="148"/>
      <c r="AQ69" s="148"/>
      <c r="AR69" s="147" t="s">
        <v>489</v>
      </c>
      <c r="AS69" s="147" t="s">
        <v>489</v>
      </c>
      <c r="AT69" s="148"/>
      <c r="AU69" s="147" t="s">
        <v>1651</v>
      </c>
      <c r="AV69" s="148">
        <v>413</v>
      </c>
    </row>
    <row r="70" spans="1:48" ht="30" customHeight="1">
      <c r="A70" s="144" t="s">
        <v>728</v>
      </c>
      <c r="B70" s="144" t="s">
        <v>729</v>
      </c>
      <c r="C70" s="144" t="s">
        <v>387</v>
      </c>
      <c r="D70" s="145">
        <v>1</v>
      </c>
      <c r="E70" s="152"/>
      <c r="F70" s="152"/>
      <c r="G70" s="152"/>
      <c r="H70" s="152"/>
      <c r="I70" s="152"/>
      <c r="J70" s="152"/>
      <c r="K70" s="152"/>
      <c r="L70" s="152"/>
      <c r="M70" s="144" t="s">
        <v>489</v>
      </c>
      <c r="N70" s="147" t="s">
        <v>1568</v>
      </c>
      <c r="O70" s="147" t="s">
        <v>489</v>
      </c>
      <c r="P70" s="147" t="s">
        <v>489</v>
      </c>
      <c r="Q70" s="147" t="s">
        <v>614</v>
      </c>
      <c r="R70" s="147" t="s">
        <v>485</v>
      </c>
      <c r="S70" s="147" t="s">
        <v>485</v>
      </c>
      <c r="T70" s="147" t="s">
        <v>485</v>
      </c>
      <c r="U70" s="148"/>
      <c r="V70" s="148"/>
      <c r="W70" s="148"/>
      <c r="X70" s="148"/>
      <c r="Y70" s="148"/>
      <c r="Z70" s="148"/>
      <c r="AA70" s="148"/>
      <c r="AB70" s="148"/>
      <c r="AC70" s="148"/>
      <c r="AD70" s="148"/>
      <c r="AE70" s="148"/>
      <c r="AF70" s="148"/>
      <c r="AG70" s="148"/>
      <c r="AH70" s="148"/>
      <c r="AI70" s="148"/>
      <c r="AJ70" s="148"/>
      <c r="AK70" s="148"/>
      <c r="AL70" s="148"/>
      <c r="AM70" s="148"/>
      <c r="AN70" s="148"/>
      <c r="AO70" s="148"/>
      <c r="AP70" s="148"/>
      <c r="AQ70" s="148"/>
      <c r="AR70" s="147" t="s">
        <v>489</v>
      </c>
      <c r="AS70" s="147" t="s">
        <v>489</v>
      </c>
      <c r="AT70" s="148"/>
      <c r="AU70" s="147" t="s">
        <v>1652</v>
      </c>
      <c r="AV70" s="148">
        <v>661</v>
      </c>
    </row>
    <row r="71" spans="1:48" ht="30" customHeight="1">
      <c r="A71" s="144" t="s">
        <v>730</v>
      </c>
      <c r="B71" s="144" t="s">
        <v>731</v>
      </c>
      <c r="C71" s="144" t="s">
        <v>203</v>
      </c>
      <c r="D71" s="145">
        <v>2</v>
      </c>
      <c r="E71" s="152"/>
      <c r="F71" s="152"/>
      <c r="G71" s="152"/>
      <c r="H71" s="152"/>
      <c r="I71" s="152"/>
      <c r="J71" s="152"/>
      <c r="K71" s="152"/>
      <c r="L71" s="152"/>
      <c r="M71" s="144" t="s">
        <v>489</v>
      </c>
      <c r="N71" s="147" t="s">
        <v>1653</v>
      </c>
      <c r="O71" s="147" t="s">
        <v>489</v>
      </c>
      <c r="P71" s="147" t="s">
        <v>489</v>
      </c>
      <c r="Q71" s="147" t="s">
        <v>614</v>
      </c>
      <c r="R71" s="147" t="s">
        <v>485</v>
      </c>
      <c r="S71" s="147" t="s">
        <v>485</v>
      </c>
      <c r="T71" s="147" t="s">
        <v>655</v>
      </c>
      <c r="U71" s="148"/>
      <c r="V71" s="148"/>
      <c r="W71" s="148"/>
      <c r="X71" s="148"/>
      <c r="Y71" s="148"/>
      <c r="Z71" s="148"/>
      <c r="AA71" s="148"/>
      <c r="AB71" s="148"/>
      <c r="AC71" s="148"/>
      <c r="AD71" s="148"/>
      <c r="AE71" s="148"/>
      <c r="AF71" s="148"/>
      <c r="AG71" s="148"/>
      <c r="AH71" s="148"/>
      <c r="AI71" s="148"/>
      <c r="AJ71" s="148"/>
      <c r="AK71" s="148"/>
      <c r="AL71" s="148"/>
      <c r="AM71" s="148"/>
      <c r="AN71" s="148"/>
      <c r="AO71" s="148"/>
      <c r="AP71" s="148"/>
      <c r="AQ71" s="148"/>
      <c r="AR71" s="147" t="s">
        <v>489</v>
      </c>
      <c r="AS71" s="147" t="s">
        <v>489</v>
      </c>
      <c r="AT71" s="148"/>
      <c r="AU71" s="147" t="s">
        <v>1654</v>
      </c>
      <c r="AV71" s="148">
        <v>414</v>
      </c>
    </row>
    <row r="72" spans="1:48" ht="30" customHeight="1">
      <c r="A72" s="144" t="s">
        <v>732</v>
      </c>
      <c r="B72" s="144" t="s">
        <v>489</v>
      </c>
      <c r="C72" s="144" t="s">
        <v>661</v>
      </c>
      <c r="D72" s="145">
        <v>3</v>
      </c>
      <c r="E72" s="152"/>
      <c r="F72" s="152"/>
      <c r="G72" s="152"/>
      <c r="H72" s="152"/>
      <c r="I72" s="152"/>
      <c r="J72" s="152"/>
      <c r="K72" s="152"/>
      <c r="L72" s="152"/>
      <c r="M72" s="144" t="s">
        <v>489</v>
      </c>
      <c r="N72" s="147" t="s">
        <v>1655</v>
      </c>
      <c r="O72" s="147" t="s">
        <v>489</v>
      </c>
      <c r="P72" s="147" t="s">
        <v>489</v>
      </c>
      <c r="Q72" s="147" t="s">
        <v>614</v>
      </c>
      <c r="R72" s="147" t="s">
        <v>655</v>
      </c>
      <c r="S72" s="147" t="s">
        <v>485</v>
      </c>
      <c r="T72" s="147" t="s">
        <v>485</v>
      </c>
      <c r="U72" s="148"/>
      <c r="V72" s="148"/>
      <c r="W72" s="148"/>
      <c r="X72" s="148"/>
      <c r="Y72" s="148"/>
      <c r="Z72" s="148"/>
      <c r="AA72" s="148"/>
      <c r="AB72" s="148"/>
      <c r="AC72" s="148"/>
      <c r="AD72" s="148"/>
      <c r="AE72" s="148"/>
      <c r="AF72" s="148"/>
      <c r="AG72" s="148"/>
      <c r="AH72" s="148"/>
      <c r="AI72" s="148"/>
      <c r="AJ72" s="148"/>
      <c r="AK72" s="148"/>
      <c r="AL72" s="148"/>
      <c r="AM72" s="148"/>
      <c r="AN72" s="148"/>
      <c r="AO72" s="148"/>
      <c r="AP72" s="148"/>
      <c r="AQ72" s="148"/>
      <c r="AR72" s="147" t="s">
        <v>489</v>
      </c>
      <c r="AS72" s="147" t="s">
        <v>489</v>
      </c>
      <c r="AT72" s="148"/>
      <c r="AU72" s="147" t="s">
        <v>1656</v>
      </c>
      <c r="AV72" s="148">
        <v>415</v>
      </c>
    </row>
    <row r="73" spans="1:48" ht="30" customHeight="1">
      <c r="A73" s="144" t="s">
        <v>733</v>
      </c>
      <c r="B73" s="144" t="s">
        <v>734</v>
      </c>
      <c r="C73" s="144" t="s">
        <v>735</v>
      </c>
      <c r="D73" s="145">
        <v>14</v>
      </c>
      <c r="E73" s="152"/>
      <c r="F73" s="152"/>
      <c r="G73" s="152"/>
      <c r="H73" s="152"/>
      <c r="I73" s="152"/>
      <c r="J73" s="152"/>
      <c r="K73" s="152"/>
      <c r="L73" s="152"/>
      <c r="M73" s="144" t="s">
        <v>489</v>
      </c>
      <c r="N73" s="147" t="s">
        <v>1657</v>
      </c>
      <c r="O73" s="147" t="s">
        <v>489</v>
      </c>
      <c r="P73" s="147" t="s">
        <v>489</v>
      </c>
      <c r="Q73" s="147" t="s">
        <v>614</v>
      </c>
      <c r="R73" s="147" t="s">
        <v>655</v>
      </c>
      <c r="S73" s="147" t="s">
        <v>485</v>
      </c>
      <c r="T73" s="147" t="s">
        <v>485</v>
      </c>
      <c r="U73" s="148"/>
      <c r="V73" s="148"/>
      <c r="W73" s="148"/>
      <c r="X73" s="148"/>
      <c r="Y73" s="148"/>
      <c r="Z73" s="148"/>
      <c r="AA73" s="148"/>
      <c r="AB73" s="148"/>
      <c r="AC73" s="148"/>
      <c r="AD73" s="148"/>
      <c r="AE73" s="148"/>
      <c r="AF73" s="148"/>
      <c r="AG73" s="148"/>
      <c r="AH73" s="148"/>
      <c r="AI73" s="148"/>
      <c r="AJ73" s="148"/>
      <c r="AK73" s="148"/>
      <c r="AL73" s="148"/>
      <c r="AM73" s="148"/>
      <c r="AN73" s="148"/>
      <c r="AO73" s="148"/>
      <c r="AP73" s="148"/>
      <c r="AQ73" s="148"/>
      <c r="AR73" s="147" t="s">
        <v>489</v>
      </c>
      <c r="AS73" s="147" t="s">
        <v>489</v>
      </c>
      <c r="AT73" s="148"/>
      <c r="AU73" s="147" t="s">
        <v>1658</v>
      </c>
      <c r="AV73" s="148">
        <v>416</v>
      </c>
    </row>
    <row r="74" spans="1:48" ht="30" customHeight="1">
      <c r="A74" s="144" t="s">
        <v>733</v>
      </c>
      <c r="B74" s="144" t="s">
        <v>736</v>
      </c>
      <c r="C74" s="144" t="s">
        <v>735</v>
      </c>
      <c r="D74" s="145">
        <v>2</v>
      </c>
      <c r="E74" s="152"/>
      <c r="F74" s="152"/>
      <c r="G74" s="152"/>
      <c r="H74" s="152"/>
      <c r="I74" s="152"/>
      <c r="J74" s="152"/>
      <c r="K74" s="152"/>
      <c r="L74" s="152"/>
      <c r="M74" s="144" t="s">
        <v>489</v>
      </c>
      <c r="N74" s="147" t="s">
        <v>1659</v>
      </c>
      <c r="O74" s="147" t="s">
        <v>489</v>
      </c>
      <c r="P74" s="147" t="s">
        <v>489</v>
      </c>
      <c r="Q74" s="147" t="s">
        <v>614</v>
      </c>
      <c r="R74" s="147" t="s">
        <v>655</v>
      </c>
      <c r="S74" s="147" t="s">
        <v>485</v>
      </c>
      <c r="T74" s="147" t="s">
        <v>485</v>
      </c>
      <c r="U74" s="148"/>
      <c r="V74" s="148"/>
      <c r="W74" s="148"/>
      <c r="X74" s="148"/>
      <c r="Y74" s="148"/>
      <c r="Z74" s="148"/>
      <c r="AA74" s="148"/>
      <c r="AB74" s="148"/>
      <c r="AC74" s="148"/>
      <c r="AD74" s="148"/>
      <c r="AE74" s="148"/>
      <c r="AF74" s="148"/>
      <c r="AG74" s="148"/>
      <c r="AH74" s="148"/>
      <c r="AI74" s="148"/>
      <c r="AJ74" s="148"/>
      <c r="AK74" s="148"/>
      <c r="AL74" s="148"/>
      <c r="AM74" s="148"/>
      <c r="AN74" s="148"/>
      <c r="AO74" s="148"/>
      <c r="AP74" s="148"/>
      <c r="AQ74" s="148"/>
      <c r="AR74" s="147" t="s">
        <v>489</v>
      </c>
      <c r="AS74" s="147" t="s">
        <v>489</v>
      </c>
      <c r="AT74" s="148"/>
      <c r="AU74" s="147" t="s">
        <v>1660</v>
      </c>
      <c r="AV74" s="148">
        <v>417</v>
      </c>
    </row>
    <row r="75" spans="1:48" ht="30" customHeight="1">
      <c r="A75" s="144" t="s">
        <v>733</v>
      </c>
      <c r="B75" s="144" t="s">
        <v>737</v>
      </c>
      <c r="C75" s="144" t="s">
        <v>735</v>
      </c>
      <c r="D75" s="145">
        <v>83</v>
      </c>
      <c r="E75" s="152"/>
      <c r="F75" s="152"/>
      <c r="G75" s="152"/>
      <c r="H75" s="152"/>
      <c r="I75" s="152"/>
      <c r="J75" s="152"/>
      <c r="K75" s="152"/>
      <c r="L75" s="152"/>
      <c r="M75" s="144" t="s">
        <v>489</v>
      </c>
      <c r="N75" s="147" t="s">
        <v>1661</v>
      </c>
      <c r="O75" s="147" t="s">
        <v>489</v>
      </c>
      <c r="P75" s="147" t="s">
        <v>489</v>
      </c>
      <c r="Q75" s="147" t="s">
        <v>614</v>
      </c>
      <c r="R75" s="147" t="s">
        <v>655</v>
      </c>
      <c r="S75" s="147" t="s">
        <v>485</v>
      </c>
      <c r="T75" s="147" t="s">
        <v>485</v>
      </c>
      <c r="U75" s="148"/>
      <c r="V75" s="148"/>
      <c r="W75" s="148"/>
      <c r="X75" s="148"/>
      <c r="Y75" s="148"/>
      <c r="Z75" s="148"/>
      <c r="AA75" s="148"/>
      <c r="AB75" s="148"/>
      <c r="AC75" s="148"/>
      <c r="AD75" s="148"/>
      <c r="AE75" s="148"/>
      <c r="AF75" s="148"/>
      <c r="AG75" s="148"/>
      <c r="AH75" s="148"/>
      <c r="AI75" s="148"/>
      <c r="AJ75" s="148"/>
      <c r="AK75" s="148"/>
      <c r="AL75" s="148"/>
      <c r="AM75" s="148"/>
      <c r="AN75" s="148"/>
      <c r="AO75" s="148"/>
      <c r="AP75" s="148"/>
      <c r="AQ75" s="148"/>
      <c r="AR75" s="147" t="s">
        <v>489</v>
      </c>
      <c r="AS75" s="147" t="s">
        <v>489</v>
      </c>
      <c r="AT75" s="148"/>
      <c r="AU75" s="147" t="s">
        <v>1662</v>
      </c>
      <c r="AV75" s="148">
        <v>418</v>
      </c>
    </row>
    <row r="76" spans="1:48" ht="30" customHeight="1">
      <c r="A76" s="144" t="s">
        <v>738</v>
      </c>
      <c r="B76" s="144" t="s">
        <v>726</v>
      </c>
      <c r="C76" s="144" t="s">
        <v>735</v>
      </c>
      <c r="D76" s="145">
        <v>15</v>
      </c>
      <c r="E76" s="152"/>
      <c r="F76" s="152"/>
      <c r="G76" s="152"/>
      <c r="H76" s="152"/>
      <c r="I76" s="152"/>
      <c r="J76" s="152"/>
      <c r="K76" s="152"/>
      <c r="L76" s="152"/>
      <c r="M76" s="144" t="s">
        <v>489</v>
      </c>
      <c r="N76" s="147" t="s">
        <v>1663</v>
      </c>
      <c r="O76" s="147" t="s">
        <v>489</v>
      </c>
      <c r="P76" s="147" t="s">
        <v>489</v>
      </c>
      <c r="Q76" s="147" t="s">
        <v>614</v>
      </c>
      <c r="R76" s="147" t="s">
        <v>655</v>
      </c>
      <c r="S76" s="147" t="s">
        <v>485</v>
      </c>
      <c r="T76" s="147" t="s">
        <v>485</v>
      </c>
      <c r="U76" s="148"/>
      <c r="V76" s="148"/>
      <c r="W76" s="148"/>
      <c r="X76" s="148"/>
      <c r="Y76" s="148"/>
      <c r="Z76" s="148"/>
      <c r="AA76" s="148"/>
      <c r="AB76" s="148"/>
      <c r="AC76" s="148"/>
      <c r="AD76" s="148"/>
      <c r="AE76" s="148"/>
      <c r="AF76" s="148"/>
      <c r="AG76" s="148"/>
      <c r="AH76" s="148"/>
      <c r="AI76" s="148"/>
      <c r="AJ76" s="148"/>
      <c r="AK76" s="148"/>
      <c r="AL76" s="148"/>
      <c r="AM76" s="148"/>
      <c r="AN76" s="148"/>
      <c r="AO76" s="148"/>
      <c r="AP76" s="148"/>
      <c r="AQ76" s="148"/>
      <c r="AR76" s="147" t="s">
        <v>489</v>
      </c>
      <c r="AS76" s="147" t="s">
        <v>489</v>
      </c>
      <c r="AT76" s="148"/>
      <c r="AU76" s="147" t="s">
        <v>1664</v>
      </c>
      <c r="AV76" s="148">
        <v>419</v>
      </c>
    </row>
    <row r="77" spans="1:48" ht="30" customHeight="1">
      <c r="A77" s="144" t="s">
        <v>738</v>
      </c>
      <c r="B77" s="144" t="s">
        <v>708</v>
      </c>
      <c r="C77" s="144" t="s">
        <v>735</v>
      </c>
      <c r="D77" s="145">
        <v>8</v>
      </c>
      <c r="E77" s="152"/>
      <c r="F77" s="152"/>
      <c r="G77" s="152"/>
      <c r="H77" s="152"/>
      <c r="I77" s="152"/>
      <c r="J77" s="152"/>
      <c r="K77" s="152"/>
      <c r="L77" s="152"/>
      <c r="M77" s="144" t="s">
        <v>489</v>
      </c>
      <c r="N77" s="147" t="s">
        <v>1665</v>
      </c>
      <c r="O77" s="147" t="s">
        <v>489</v>
      </c>
      <c r="P77" s="147" t="s">
        <v>489</v>
      </c>
      <c r="Q77" s="147" t="s">
        <v>614</v>
      </c>
      <c r="R77" s="147" t="s">
        <v>655</v>
      </c>
      <c r="S77" s="147" t="s">
        <v>485</v>
      </c>
      <c r="T77" s="147" t="s">
        <v>485</v>
      </c>
      <c r="U77" s="148"/>
      <c r="V77" s="148"/>
      <c r="W77" s="148"/>
      <c r="X77" s="148"/>
      <c r="Y77" s="148"/>
      <c r="Z77" s="148"/>
      <c r="AA77" s="148"/>
      <c r="AB77" s="148"/>
      <c r="AC77" s="148"/>
      <c r="AD77" s="148"/>
      <c r="AE77" s="148"/>
      <c r="AF77" s="148"/>
      <c r="AG77" s="148"/>
      <c r="AH77" s="148"/>
      <c r="AI77" s="148"/>
      <c r="AJ77" s="148"/>
      <c r="AK77" s="148"/>
      <c r="AL77" s="148"/>
      <c r="AM77" s="148"/>
      <c r="AN77" s="148"/>
      <c r="AO77" s="148"/>
      <c r="AP77" s="148"/>
      <c r="AQ77" s="148"/>
      <c r="AR77" s="147" t="s">
        <v>489</v>
      </c>
      <c r="AS77" s="147" t="s">
        <v>489</v>
      </c>
      <c r="AT77" s="148"/>
      <c r="AU77" s="147" t="s">
        <v>1666</v>
      </c>
      <c r="AV77" s="148">
        <v>420</v>
      </c>
    </row>
    <row r="78" spans="1:48" ht="30" customHeight="1">
      <c r="A78" s="144" t="s">
        <v>738</v>
      </c>
      <c r="B78" s="144" t="s">
        <v>739</v>
      </c>
      <c r="C78" s="144" t="s">
        <v>735</v>
      </c>
      <c r="D78" s="145">
        <v>4</v>
      </c>
      <c r="E78" s="152"/>
      <c r="F78" s="152"/>
      <c r="G78" s="152"/>
      <c r="H78" s="152"/>
      <c r="I78" s="152"/>
      <c r="J78" s="152"/>
      <c r="K78" s="152"/>
      <c r="L78" s="152"/>
      <c r="M78" s="144" t="s">
        <v>489</v>
      </c>
      <c r="N78" s="147" t="s">
        <v>1667</v>
      </c>
      <c r="O78" s="147" t="s">
        <v>489</v>
      </c>
      <c r="P78" s="147" t="s">
        <v>489</v>
      </c>
      <c r="Q78" s="147" t="s">
        <v>614</v>
      </c>
      <c r="R78" s="147" t="s">
        <v>655</v>
      </c>
      <c r="S78" s="147" t="s">
        <v>485</v>
      </c>
      <c r="T78" s="147" t="s">
        <v>485</v>
      </c>
      <c r="U78" s="148"/>
      <c r="V78" s="148"/>
      <c r="W78" s="148"/>
      <c r="X78" s="148"/>
      <c r="Y78" s="148"/>
      <c r="Z78" s="148"/>
      <c r="AA78" s="148"/>
      <c r="AB78" s="148"/>
      <c r="AC78" s="148"/>
      <c r="AD78" s="148"/>
      <c r="AE78" s="148"/>
      <c r="AF78" s="148"/>
      <c r="AG78" s="148"/>
      <c r="AH78" s="148"/>
      <c r="AI78" s="148"/>
      <c r="AJ78" s="148"/>
      <c r="AK78" s="148"/>
      <c r="AL78" s="148"/>
      <c r="AM78" s="148"/>
      <c r="AN78" s="148"/>
      <c r="AO78" s="148"/>
      <c r="AP78" s="148"/>
      <c r="AQ78" s="148"/>
      <c r="AR78" s="147" t="s">
        <v>489</v>
      </c>
      <c r="AS78" s="147" t="s">
        <v>489</v>
      </c>
      <c r="AT78" s="148"/>
      <c r="AU78" s="147" t="s">
        <v>1668</v>
      </c>
      <c r="AV78" s="148">
        <v>421</v>
      </c>
    </row>
    <row r="79" spans="1:48" ht="30" customHeight="1">
      <c r="A79" s="144" t="s">
        <v>738</v>
      </c>
      <c r="B79" s="144" t="s">
        <v>727</v>
      </c>
      <c r="C79" s="144" t="s">
        <v>735</v>
      </c>
      <c r="D79" s="145">
        <v>33</v>
      </c>
      <c r="E79" s="152"/>
      <c r="F79" s="152"/>
      <c r="G79" s="152"/>
      <c r="H79" s="152"/>
      <c r="I79" s="152"/>
      <c r="J79" s="152"/>
      <c r="K79" s="152"/>
      <c r="L79" s="152"/>
      <c r="M79" s="144" t="s">
        <v>489</v>
      </c>
      <c r="N79" s="147" t="s">
        <v>1669</v>
      </c>
      <c r="O79" s="147" t="s">
        <v>489</v>
      </c>
      <c r="P79" s="147" t="s">
        <v>489</v>
      </c>
      <c r="Q79" s="147" t="s">
        <v>614</v>
      </c>
      <c r="R79" s="147" t="s">
        <v>655</v>
      </c>
      <c r="S79" s="147" t="s">
        <v>485</v>
      </c>
      <c r="T79" s="147" t="s">
        <v>485</v>
      </c>
      <c r="U79" s="148"/>
      <c r="V79" s="148"/>
      <c r="W79" s="148"/>
      <c r="X79" s="148"/>
      <c r="Y79" s="148"/>
      <c r="Z79" s="148"/>
      <c r="AA79" s="148"/>
      <c r="AB79" s="148"/>
      <c r="AC79" s="148"/>
      <c r="AD79" s="148"/>
      <c r="AE79" s="148"/>
      <c r="AF79" s="148"/>
      <c r="AG79" s="148"/>
      <c r="AH79" s="148"/>
      <c r="AI79" s="148"/>
      <c r="AJ79" s="148"/>
      <c r="AK79" s="148"/>
      <c r="AL79" s="148"/>
      <c r="AM79" s="148"/>
      <c r="AN79" s="148"/>
      <c r="AO79" s="148"/>
      <c r="AP79" s="148"/>
      <c r="AQ79" s="148"/>
      <c r="AR79" s="147" t="s">
        <v>489</v>
      </c>
      <c r="AS79" s="147" t="s">
        <v>489</v>
      </c>
      <c r="AT79" s="148"/>
      <c r="AU79" s="147" t="s">
        <v>1670</v>
      </c>
      <c r="AV79" s="148">
        <v>422</v>
      </c>
    </row>
    <row r="80" spans="1:48" ht="30" customHeight="1">
      <c r="A80" s="144" t="s">
        <v>740</v>
      </c>
      <c r="B80" s="144" t="s">
        <v>734</v>
      </c>
      <c r="C80" s="144" t="s">
        <v>735</v>
      </c>
      <c r="D80" s="145">
        <v>1</v>
      </c>
      <c r="E80" s="152"/>
      <c r="F80" s="152"/>
      <c r="G80" s="152"/>
      <c r="H80" s="152"/>
      <c r="I80" s="152"/>
      <c r="J80" s="152"/>
      <c r="K80" s="152"/>
      <c r="L80" s="152"/>
      <c r="M80" s="144" t="s">
        <v>489</v>
      </c>
      <c r="N80" s="147" t="s">
        <v>1671</v>
      </c>
      <c r="O80" s="147" t="s">
        <v>489</v>
      </c>
      <c r="P80" s="147" t="s">
        <v>489</v>
      </c>
      <c r="Q80" s="147" t="s">
        <v>614</v>
      </c>
      <c r="R80" s="147" t="s">
        <v>655</v>
      </c>
      <c r="S80" s="147" t="s">
        <v>485</v>
      </c>
      <c r="T80" s="147" t="s">
        <v>485</v>
      </c>
      <c r="U80" s="148"/>
      <c r="V80" s="148"/>
      <c r="W80" s="148"/>
      <c r="X80" s="148"/>
      <c r="Y80" s="148"/>
      <c r="Z80" s="148"/>
      <c r="AA80" s="148"/>
      <c r="AB80" s="148"/>
      <c r="AC80" s="148"/>
      <c r="AD80" s="148"/>
      <c r="AE80" s="148"/>
      <c r="AF80" s="148"/>
      <c r="AG80" s="148"/>
      <c r="AH80" s="148"/>
      <c r="AI80" s="148"/>
      <c r="AJ80" s="148"/>
      <c r="AK80" s="148"/>
      <c r="AL80" s="148"/>
      <c r="AM80" s="148"/>
      <c r="AN80" s="148"/>
      <c r="AO80" s="148"/>
      <c r="AP80" s="148"/>
      <c r="AQ80" s="148"/>
      <c r="AR80" s="147" t="s">
        <v>489</v>
      </c>
      <c r="AS80" s="147" t="s">
        <v>489</v>
      </c>
      <c r="AT80" s="148"/>
      <c r="AU80" s="147" t="s">
        <v>1672</v>
      </c>
      <c r="AV80" s="148">
        <v>423</v>
      </c>
    </row>
    <row r="81" spans="1:48" ht="30" customHeight="1">
      <c r="A81" s="144" t="s">
        <v>740</v>
      </c>
      <c r="B81" s="144" t="s">
        <v>736</v>
      </c>
      <c r="C81" s="144" t="s">
        <v>735</v>
      </c>
      <c r="D81" s="145">
        <v>1</v>
      </c>
      <c r="E81" s="152"/>
      <c r="F81" s="152"/>
      <c r="G81" s="152"/>
      <c r="H81" s="152"/>
      <c r="I81" s="152"/>
      <c r="J81" s="152"/>
      <c r="K81" s="152"/>
      <c r="L81" s="152"/>
      <c r="M81" s="144" t="s">
        <v>489</v>
      </c>
      <c r="N81" s="147" t="s">
        <v>1673</v>
      </c>
      <c r="O81" s="147" t="s">
        <v>489</v>
      </c>
      <c r="P81" s="147" t="s">
        <v>489</v>
      </c>
      <c r="Q81" s="147" t="s">
        <v>614</v>
      </c>
      <c r="R81" s="147" t="s">
        <v>655</v>
      </c>
      <c r="S81" s="147" t="s">
        <v>485</v>
      </c>
      <c r="T81" s="147" t="s">
        <v>485</v>
      </c>
      <c r="U81" s="148"/>
      <c r="V81" s="148"/>
      <c r="W81" s="148"/>
      <c r="X81" s="148"/>
      <c r="Y81" s="148"/>
      <c r="Z81" s="148"/>
      <c r="AA81" s="148"/>
      <c r="AB81" s="148"/>
      <c r="AC81" s="148"/>
      <c r="AD81" s="148"/>
      <c r="AE81" s="148"/>
      <c r="AF81" s="148"/>
      <c r="AG81" s="148"/>
      <c r="AH81" s="148"/>
      <c r="AI81" s="148"/>
      <c r="AJ81" s="148"/>
      <c r="AK81" s="148"/>
      <c r="AL81" s="148"/>
      <c r="AM81" s="148"/>
      <c r="AN81" s="148"/>
      <c r="AO81" s="148"/>
      <c r="AP81" s="148"/>
      <c r="AQ81" s="148"/>
      <c r="AR81" s="147" t="s">
        <v>489</v>
      </c>
      <c r="AS81" s="147" t="s">
        <v>489</v>
      </c>
      <c r="AT81" s="148"/>
      <c r="AU81" s="147" t="s">
        <v>1674</v>
      </c>
      <c r="AV81" s="148">
        <v>424</v>
      </c>
    </row>
    <row r="82" spans="1:48" ht="30" customHeight="1">
      <c r="A82" s="144" t="s">
        <v>740</v>
      </c>
      <c r="B82" s="144" t="s">
        <v>737</v>
      </c>
      <c r="C82" s="144" t="s">
        <v>735</v>
      </c>
      <c r="D82" s="145">
        <v>2</v>
      </c>
      <c r="E82" s="152"/>
      <c r="F82" s="152"/>
      <c r="G82" s="152"/>
      <c r="H82" s="152"/>
      <c r="I82" s="152"/>
      <c r="J82" s="152"/>
      <c r="K82" s="152"/>
      <c r="L82" s="152"/>
      <c r="M82" s="144" t="s">
        <v>489</v>
      </c>
      <c r="N82" s="147" t="s">
        <v>1675</v>
      </c>
      <c r="O82" s="147" t="s">
        <v>489</v>
      </c>
      <c r="P82" s="147" t="s">
        <v>489</v>
      </c>
      <c r="Q82" s="147" t="s">
        <v>614</v>
      </c>
      <c r="R82" s="147" t="s">
        <v>655</v>
      </c>
      <c r="S82" s="147" t="s">
        <v>485</v>
      </c>
      <c r="T82" s="147" t="s">
        <v>485</v>
      </c>
      <c r="U82" s="148"/>
      <c r="V82" s="148"/>
      <c r="W82" s="148"/>
      <c r="X82" s="148"/>
      <c r="Y82" s="148"/>
      <c r="Z82" s="148"/>
      <c r="AA82" s="148"/>
      <c r="AB82" s="148"/>
      <c r="AC82" s="148"/>
      <c r="AD82" s="148"/>
      <c r="AE82" s="148"/>
      <c r="AF82" s="148"/>
      <c r="AG82" s="148"/>
      <c r="AH82" s="148"/>
      <c r="AI82" s="148"/>
      <c r="AJ82" s="148"/>
      <c r="AK82" s="148"/>
      <c r="AL82" s="148"/>
      <c r="AM82" s="148"/>
      <c r="AN82" s="148"/>
      <c r="AO82" s="148"/>
      <c r="AP82" s="148"/>
      <c r="AQ82" s="148"/>
      <c r="AR82" s="147" t="s">
        <v>489</v>
      </c>
      <c r="AS82" s="147" t="s">
        <v>489</v>
      </c>
      <c r="AT82" s="148"/>
      <c r="AU82" s="147" t="s">
        <v>1676</v>
      </c>
      <c r="AV82" s="148">
        <v>425</v>
      </c>
    </row>
    <row r="83" spans="1:48" ht="30" customHeight="1">
      <c r="A83" s="144" t="s">
        <v>741</v>
      </c>
      <c r="B83" s="144" t="s">
        <v>742</v>
      </c>
      <c r="C83" s="144" t="s">
        <v>735</v>
      </c>
      <c r="D83" s="145">
        <v>2</v>
      </c>
      <c r="E83" s="152"/>
      <c r="F83" s="152"/>
      <c r="G83" s="152"/>
      <c r="H83" s="152"/>
      <c r="I83" s="152"/>
      <c r="J83" s="152"/>
      <c r="K83" s="152"/>
      <c r="L83" s="152"/>
      <c r="M83" s="144" t="s">
        <v>489</v>
      </c>
      <c r="N83" s="147" t="s">
        <v>1677</v>
      </c>
      <c r="O83" s="147" t="s">
        <v>489</v>
      </c>
      <c r="P83" s="147" t="s">
        <v>489</v>
      </c>
      <c r="Q83" s="147" t="s">
        <v>614</v>
      </c>
      <c r="R83" s="147" t="s">
        <v>655</v>
      </c>
      <c r="S83" s="147" t="s">
        <v>485</v>
      </c>
      <c r="T83" s="147" t="s">
        <v>485</v>
      </c>
      <c r="U83" s="148"/>
      <c r="V83" s="148"/>
      <c r="W83" s="148"/>
      <c r="X83" s="148"/>
      <c r="Y83" s="148"/>
      <c r="Z83" s="148"/>
      <c r="AA83" s="148"/>
      <c r="AB83" s="148"/>
      <c r="AC83" s="148"/>
      <c r="AD83" s="148"/>
      <c r="AE83" s="148"/>
      <c r="AF83" s="148"/>
      <c r="AG83" s="148"/>
      <c r="AH83" s="148"/>
      <c r="AI83" s="148"/>
      <c r="AJ83" s="148"/>
      <c r="AK83" s="148"/>
      <c r="AL83" s="148"/>
      <c r="AM83" s="148"/>
      <c r="AN83" s="148"/>
      <c r="AO83" s="148"/>
      <c r="AP83" s="148"/>
      <c r="AQ83" s="148"/>
      <c r="AR83" s="147" t="s">
        <v>489</v>
      </c>
      <c r="AS83" s="147" t="s">
        <v>489</v>
      </c>
      <c r="AT83" s="148"/>
      <c r="AU83" s="147" t="s">
        <v>1678</v>
      </c>
      <c r="AV83" s="148">
        <v>426</v>
      </c>
    </row>
    <row r="84" spans="1:48" ht="30" customHeight="1">
      <c r="A84" s="144" t="s">
        <v>743</v>
      </c>
      <c r="B84" s="144" t="s">
        <v>744</v>
      </c>
      <c r="C84" s="144" t="s">
        <v>169</v>
      </c>
      <c r="D84" s="145">
        <v>5</v>
      </c>
      <c r="E84" s="152"/>
      <c r="F84" s="152"/>
      <c r="G84" s="152"/>
      <c r="H84" s="152"/>
      <c r="I84" s="152"/>
      <c r="J84" s="152"/>
      <c r="K84" s="152"/>
      <c r="L84" s="152"/>
      <c r="M84" s="144" t="s">
        <v>489</v>
      </c>
      <c r="N84" s="147" t="s">
        <v>1679</v>
      </c>
      <c r="O84" s="147" t="s">
        <v>489</v>
      </c>
      <c r="P84" s="147" t="s">
        <v>489</v>
      </c>
      <c r="Q84" s="147" t="s">
        <v>614</v>
      </c>
      <c r="R84" s="147" t="s">
        <v>655</v>
      </c>
      <c r="S84" s="147" t="s">
        <v>485</v>
      </c>
      <c r="T84" s="147" t="s">
        <v>485</v>
      </c>
      <c r="U84" s="148"/>
      <c r="V84" s="148"/>
      <c r="W84" s="148"/>
      <c r="X84" s="148"/>
      <c r="Y84" s="148"/>
      <c r="Z84" s="148"/>
      <c r="AA84" s="148"/>
      <c r="AB84" s="148"/>
      <c r="AC84" s="148"/>
      <c r="AD84" s="148"/>
      <c r="AE84" s="148"/>
      <c r="AF84" s="148"/>
      <c r="AG84" s="148"/>
      <c r="AH84" s="148"/>
      <c r="AI84" s="148"/>
      <c r="AJ84" s="148"/>
      <c r="AK84" s="148"/>
      <c r="AL84" s="148"/>
      <c r="AM84" s="148"/>
      <c r="AN84" s="148"/>
      <c r="AO84" s="148"/>
      <c r="AP84" s="148"/>
      <c r="AQ84" s="148"/>
      <c r="AR84" s="147" t="s">
        <v>489</v>
      </c>
      <c r="AS84" s="147" t="s">
        <v>489</v>
      </c>
      <c r="AT84" s="148"/>
      <c r="AU84" s="147" t="s">
        <v>1680</v>
      </c>
      <c r="AV84" s="148">
        <v>427</v>
      </c>
    </row>
    <row r="85" spans="1:48" ht="30" customHeight="1">
      <c r="A85" s="144" t="s">
        <v>743</v>
      </c>
      <c r="B85" s="144" t="s">
        <v>745</v>
      </c>
      <c r="C85" s="144" t="s">
        <v>169</v>
      </c>
      <c r="D85" s="145">
        <v>9</v>
      </c>
      <c r="E85" s="152"/>
      <c r="F85" s="152"/>
      <c r="G85" s="152"/>
      <c r="H85" s="152"/>
      <c r="I85" s="152"/>
      <c r="J85" s="152"/>
      <c r="K85" s="152"/>
      <c r="L85" s="152"/>
      <c r="M85" s="144" t="s">
        <v>489</v>
      </c>
      <c r="N85" s="147" t="s">
        <v>1681</v>
      </c>
      <c r="O85" s="147" t="s">
        <v>489</v>
      </c>
      <c r="P85" s="147" t="s">
        <v>489</v>
      </c>
      <c r="Q85" s="147" t="s">
        <v>614</v>
      </c>
      <c r="R85" s="147" t="s">
        <v>655</v>
      </c>
      <c r="S85" s="147" t="s">
        <v>485</v>
      </c>
      <c r="T85" s="147" t="s">
        <v>485</v>
      </c>
      <c r="U85" s="148"/>
      <c r="V85" s="148"/>
      <c r="W85" s="148"/>
      <c r="X85" s="148"/>
      <c r="Y85" s="148"/>
      <c r="Z85" s="148"/>
      <c r="AA85" s="148"/>
      <c r="AB85" s="148"/>
      <c r="AC85" s="148"/>
      <c r="AD85" s="148"/>
      <c r="AE85" s="148"/>
      <c r="AF85" s="148"/>
      <c r="AG85" s="148"/>
      <c r="AH85" s="148"/>
      <c r="AI85" s="148"/>
      <c r="AJ85" s="148"/>
      <c r="AK85" s="148"/>
      <c r="AL85" s="148"/>
      <c r="AM85" s="148"/>
      <c r="AN85" s="148"/>
      <c r="AO85" s="148"/>
      <c r="AP85" s="148"/>
      <c r="AQ85" s="148"/>
      <c r="AR85" s="147" t="s">
        <v>489</v>
      </c>
      <c r="AS85" s="147" t="s">
        <v>489</v>
      </c>
      <c r="AT85" s="148"/>
      <c r="AU85" s="147" t="s">
        <v>1682</v>
      </c>
      <c r="AV85" s="148">
        <v>428</v>
      </c>
    </row>
    <row r="86" spans="1:48" ht="30" customHeight="1">
      <c r="A86" s="144" t="s">
        <v>746</v>
      </c>
      <c r="B86" s="144" t="s">
        <v>747</v>
      </c>
      <c r="C86" s="144" t="s">
        <v>671</v>
      </c>
      <c r="D86" s="145">
        <v>4</v>
      </c>
      <c r="E86" s="152"/>
      <c r="F86" s="152"/>
      <c r="G86" s="152"/>
      <c r="H86" s="152"/>
      <c r="I86" s="152"/>
      <c r="J86" s="152"/>
      <c r="K86" s="152"/>
      <c r="L86" s="152"/>
      <c r="M86" s="144" t="s">
        <v>489</v>
      </c>
      <c r="N86" s="147" t="s">
        <v>1683</v>
      </c>
      <c r="O86" s="147" t="s">
        <v>489</v>
      </c>
      <c r="P86" s="147" t="s">
        <v>489</v>
      </c>
      <c r="Q86" s="147" t="s">
        <v>614</v>
      </c>
      <c r="R86" s="147" t="s">
        <v>655</v>
      </c>
      <c r="S86" s="147" t="s">
        <v>485</v>
      </c>
      <c r="T86" s="147" t="s">
        <v>485</v>
      </c>
      <c r="U86" s="148"/>
      <c r="V86" s="148"/>
      <c r="W86" s="148"/>
      <c r="X86" s="148"/>
      <c r="Y86" s="148"/>
      <c r="Z86" s="148"/>
      <c r="AA86" s="148"/>
      <c r="AB86" s="148"/>
      <c r="AC86" s="148"/>
      <c r="AD86" s="148"/>
      <c r="AE86" s="148"/>
      <c r="AF86" s="148"/>
      <c r="AG86" s="148"/>
      <c r="AH86" s="148"/>
      <c r="AI86" s="148"/>
      <c r="AJ86" s="148"/>
      <c r="AK86" s="148"/>
      <c r="AL86" s="148"/>
      <c r="AM86" s="148"/>
      <c r="AN86" s="148"/>
      <c r="AO86" s="148"/>
      <c r="AP86" s="148"/>
      <c r="AQ86" s="148"/>
      <c r="AR86" s="147" t="s">
        <v>489</v>
      </c>
      <c r="AS86" s="147" t="s">
        <v>489</v>
      </c>
      <c r="AT86" s="148"/>
      <c r="AU86" s="147" t="s">
        <v>1684</v>
      </c>
      <c r="AV86" s="148">
        <v>429</v>
      </c>
    </row>
    <row r="87" spans="1:48" ht="30" customHeight="1">
      <c r="A87" s="144" t="s">
        <v>746</v>
      </c>
      <c r="B87" s="144" t="s">
        <v>748</v>
      </c>
      <c r="C87" s="144" t="s">
        <v>671</v>
      </c>
      <c r="D87" s="145">
        <v>1</v>
      </c>
      <c r="E87" s="152"/>
      <c r="F87" s="152"/>
      <c r="G87" s="152"/>
      <c r="H87" s="152"/>
      <c r="I87" s="152"/>
      <c r="J87" s="152"/>
      <c r="K87" s="152"/>
      <c r="L87" s="152"/>
      <c r="M87" s="144" t="s">
        <v>489</v>
      </c>
      <c r="N87" s="147" t="s">
        <v>1685</v>
      </c>
      <c r="O87" s="147" t="s">
        <v>489</v>
      </c>
      <c r="P87" s="147" t="s">
        <v>489</v>
      </c>
      <c r="Q87" s="147" t="s">
        <v>614</v>
      </c>
      <c r="R87" s="147" t="s">
        <v>655</v>
      </c>
      <c r="S87" s="147" t="s">
        <v>485</v>
      </c>
      <c r="T87" s="147" t="s">
        <v>485</v>
      </c>
      <c r="U87" s="148"/>
      <c r="V87" s="148"/>
      <c r="W87" s="148"/>
      <c r="X87" s="148"/>
      <c r="Y87" s="148"/>
      <c r="Z87" s="148"/>
      <c r="AA87" s="148"/>
      <c r="AB87" s="148"/>
      <c r="AC87" s="148"/>
      <c r="AD87" s="148"/>
      <c r="AE87" s="148"/>
      <c r="AF87" s="148"/>
      <c r="AG87" s="148"/>
      <c r="AH87" s="148"/>
      <c r="AI87" s="148"/>
      <c r="AJ87" s="148"/>
      <c r="AK87" s="148"/>
      <c r="AL87" s="148"/>
      <c r="AM87" s="148"/>
      <c r="AN87" s="148"/>
      <c r="AO87" s="148"/>
      <c r="AP87" s="148"/>
      <c r="AQ87" s="148"/>
      <c r="AR87" s="147" t="s">
        <v>489</v>
      </c>
      <c r="AS87" s="147" t="s">
        <v>489</v>
      </c>
      <c r="AT87" s="148"/>
      <c r="AU87" s="147" t="s">
        <v>1686</v>
      </c>
      <c r="AV87" s="148">
        <v>430</v>
      </c>
    </row>
    <row r="88" spans="1:48" ht="30" customHeight="1">
      <c r="A88" s="144" t="s">
        <v>746</v>
      </c>
      <c r="B88" s="144" t="s">
        <v>749</v>
      </c>
      <c r="C88" s="144" t="s">
        <v>671</v>
      </c>
      <c r="D88" s="145">
        <v>3</v>
      </c>
      <c r="E88" s="152"/>
      <c r="F88" s="152"/>
      <c r="G88" s="152"/>
      <c r="H88" s="152"/>
      <c r="I88" s="152"/>
      <c r="J88" s="152"/>
      <c r="K88" s="152"/>
      <c r="L88" s="152"/>
      <c r="M88" s="144" t="s">
        <v>489</v>
      </c>
      <c r="N88" s="147" t="s">
        <v>1687</v>
      </c>
      <c r="O88" s="147" t="s">
        <v>489</v>
      </c>
      <c r="P88" s="147" t="s">
        <v>489</v>
      </c>
      <c r="Q88" s="147" t="s">
        <v>614</v>
      </c>
      <c r="R88" s="147" t="s">
        <v>655</v>
      </c>
      <c r="S88" s="147" t="s">
        <v>485</v>
      </c>
      <c r="T88" s="147" t="s">
        <v>485</v>
      </c>
      <c r="U88" s="148"/>
      <c r="V88" s="148"/>
      <c r="W88" s="148"/>
      <c r="X88" s="148"/>
      <c r="Y88" s="148"/>
      <c r="Z88" s="148"/>
      <c r="AA88" s="148"/>
      <c r="AB88" s="148"/>
      <c r="AC88" s="148"/>
      <c r="AD88" s="148"/>
      <c r="AE88" s="148"/>
      <c r="AF88" s="148"/>
      <c r="AG88" s="148"/>
      <c r="AH88" s="148"/>
      <c r="AI88" s="148"/>
      <c r="AJ88" s="148"/>
      <c r="AK88" s="148"/>
      <c r="AL88" s="148"/>
      <c r="AM88" s="148"/>
      <c r="AN88" s="148"/>
      <c r="AO88" s="148"/>
      <c r="AP88" s="148"/>
      <c r="AQ88" s="148"/>
      <c r="AR88" s="147" t="s">
        <v>489</v>
      </c>
      <c r="AS88" s="147" t="s">
        <v>489</v>
      </c>
      <c r="AT88" s="148"/>
      <c r="AU88" s="147" t="s">
        <v>1688</v>
      </c>
      <c r="AV88" s="148">
        <v>431</v>
      </c>
    </row>
    <row r="89" spans="1:48" ht="30" customHeight="1">
      <c r="A89" s="144" t="s">
        <v>746</v>
      </c>
      <c r="B89" s="144" t="s">
        <v>750</v>
      </c>
      <c r="C89" s="144" t="s">
        <v>671</v>
      </c>
      <c r="D89" s="145">
        <v>24</v>
      </c>
      <c r="E89" s="152"/>
      <c r="F89" s="152"/>
      <c r="G89" s="152"/>
      <c r="H89" s="152"/>
      <c r="I89" s="152"/>
      <c r="J89" s="152"/>
      <c r="K89" s="152"/>
      <c r="L89" s="152"/>
      <c r="M89" s="144" t="s">
        <v>489</v>
      </c>
      <c r="N89" s="147" t="s">
        <v>1689</v>
      </c>
      <c r="O89" s="147" t="s">
        <v>489</v>
      </c>
      <c r="P89" s="147" t="s">
        <v>489</v>
      </c>
      <c r="Q89" s="147" t="s">
        <v>614</v>
      </c>
      <c r="R89" s="147" t="s">
        <v>655</v>
      </c>
      <c r="S89" s="147" t="s">
        <v>485</v>
      </c>
      <c r="T89" s="147" t="s">
        <v>485</v>
      </c>
      <c r="U89" s="148"/>
      <c r="V89" s="148"/>
      <c r="W89" s="148"/>
      <c r="X89" s="148"/>
      <c r="Y89" s="148"/>
      <c r="Z89" s="148"/>
      <c r="AA89" s="148"/>
      <c r="AB89" s="148"/>
      <c r="AC89" s="148"/>
      <c r="AD89" s="148"/>
      <c r="AE89" s="148"/>
      <c r="AF89" s="148"/>
      <c r="AG89" s="148"/>
      <c r="AH89" s="148"/>
      <c r="AI89" s="148"/>
      <c r="AJ89" s="148"/>
      <c r="AK89" s="148"/>
      <c r="AL89" s="148"/>
      <c r="AM89" s="148"/>
      <c r="AN89" s="148"/>
      <c r="AO89" s="148"/>
      <c r="AP89" s="148"/>
      <c r="AQ89" s="148"/>
      <c r="AR89" s="147" t="s">
        <v>489</v>
      </c>
      <c r="AS89" s="147" t="s">
        <v>489</v>
      </c>
      <c r="AT89" s="148"/>
      <c r="AU89" s="147" t="s">
        <v>1690</v>
      </c>
      <c r="AV89" s="148">
        <v>432</v>
      </c>
    </row>
    <row r="90" spans="1:48" ht="30" customHeight="1">
      <c r="A90" s="144" t="s">
        <v>751</v>
      </c>
      <c r="B90" s="144" t="s">
        <v>752</v>
      </c>
      <c r="C90" s="144" t="s">
        <v>735</v>
      </c>
      <c r="D90" s="145">
        <v>9</v>
      </c>
      <c r="E90" s="152"/>
      <c r="F90" s="152"/>
      <c r="G90" s="152"/>
      <c r="H90" s="152"/>
      <c r="I90" s="152"/>
      <c r="J90" s="152"/>
      <c r="K90" s="152"/>
      <c r="L90" s="152"/>
      <c r="M90" s="144" t="s">
        <v>489</v>
      </c>
      <c r="N90" s="147" t="s">
        <v>1691</v>
      </c>
      <c r="O90" s="147" t="s">
        <v>489</v>
      </c>
      <c r="P90" s="147" t="s">
        <v>489</v>
      </c>
      <c r="Q90" s="147" t="s">
        <v>614</v>
      </c>
      <c r="R90" s="147" t="s">
        <v>655</v>
      </c>
      <c r="S90" s="147" t="s">
        <v>485</v>
      </c>
      <c r="T90" s="147" t="s">
        <v>485</v>
      </c>
      <c r="U90" s="148"/>
      <c r="V90" s="148"/>
      <c r="W90" s="148"/>
      <c r="X90" s="148"/>
      <c r="Y90" s="148"/>
      <c r="Z90" s="148"/>
      <c r="AA90" s="148"/>
      <c r="AB90" s="148"/>
      <c r="AC90" s="148"/>
      <c r="AD90" s="148"/>
      <c r="AE90" s="148"/>
      <c r="AF90" s="148"/>
      <c r="AG90" s="148"/>
      <c r="AH90" s="148"/>
      <c r="AI90" s="148"/>
      <c r="AJ90" s="148"/>
      <c r="AK90" s="148"/>
      <c r="AL90" s="148"/>
      <c r="AM90" s="148"/>
      <c r="AN90" s="148"/>
      <c r="AO90" s="148"/>
      <c r="AP90" s="148"/>
      <c r="AQ90" s="148"/>
      <c r="AR90" s="147" t="s">
        <v>489</v>
      </c>
      <c r="AS90" s="147" t="s">
        <v>489</v>
      </c>
      <c r="AT90" s="148"/>
      <c r="AU90" s="147" t="s">
        <v>1692</v>
      </c>
      <c r="AV90" s="148">
        <v>433</v>
      </c>
    </row>
    <row r="91" spans="1:48" ht="30" customHeight="1">
      <c r="A91" s="144" t="s">
        <v>753</v>
      </c>
      <c r="B91" s="144" t="s">
        <v>754</v>
      </c>
      <c r="C91" s="144" t="s">
        <v>203</v>
      </c>
      <c r="D91" s="145">
        <v>3</v>
      </c>
      <c r="E91" s="152"/>
      <c r="F91" s="152"/>
      <c r="G91" s="152"/>
      <c r="H91" s="152"/>
      <c r="I91" s="152"/>
      <c r="J91" s="152"/>
      <c r="K91" s="152"/>
      <c r="L91" s="152"/>
      <c r="M91" s="144" t="s">
        <v>489</v>
      </c>
      <c r="N91" s="147" t="s">
        <v>1693</v>
      </c>
      <c r="O91" s="147" t="s">
        <v>489</v>
      </c>
      <c r="P91" s="147" t="s">
        <v>489</v>
      </c>
      <c r="Q91" s="147" t="s">
        <v>614</v>
      </c>
      <c r="R91" s="147" t="s">
        <v>485</v>
      </c>
      <c r="S91" s="147" t="s">
        <v>485</v>
      </c>
      <c r="T91" s="147" t="s">
        <v>655</v>
      </c>
      <c r="U91" s="148"/>
      <c r="V91" s="148"/>
      <c r="W91" s="148"/>
      <c r="X91" s="148"/>
      <c r="Y91" s="148"/>
      <c r="Z91" s="148"/>
      <c r="AA91" s="148"/>
      <c r="AB91" s="148"/>
      <c r="AC91" s="148"/>
      <c r="AD91" s="148"/>
      <c r="AE91" s="148"/>
      <c r="AF91" s="148"/>
      <c r="AG91" s="148"/>
      <c r="AH91" s="148"/>
      <c r="AI91" s="148"/>
      <c r="AJ91" s="148"/>
      <c r="AK91" s="148"/>
      <c r="AL91" s="148"/>
      <c r="AM91" s="148"/>
      <c r="AN91" s="148"/>
      <c r="AO91" s="148"/>
      <c r="AP91" s="148"/>
      <c r="AQ91" s="148"/>
      <c r="AR91" s="147" t="s">
        <v>489</v>
      </c>
      <c r="AS91" s="147" t="s">
        <v>489</v>
      </c>
      <c r="AT91" s="148"/>
      <c r="AU91" s="147" t="s">
        <v>1694</v>
      </c>
      <c r="AV91" s="148">
        <v>436</v>
      </c>
    </row>
    <row r="92" spans="1:48" ht="30" customHeight="1">
      <c r="A92" s="144" t="s">
        <v>663</v>
      </c>
      <c r="B92" s="144" t="s">
        <v>664</v>
      </c>
      <c r="C92" s="144" t="s">
        <v>317</v>
      </c>
      <c r="D92" s="145">
        <v>5.0999999999999996</v>
      </c>
      <c r="E92" s="152"/>
      <c r="F92" s="152"/>
      <c r="G92" s="152"/>
      <c r="H92" s="152"/>
      <c r="I92" s="152"/>
      <c r="J92" s="152"/>
      <c r="K92" s="152"/>
      <c r="L92" s="152"/>
      <c r="M92" s="144" t="s">
        <v>489</v>
      </c>
      <c r="N92" s="147" t="s">
        <v>1564</v>
      </c>
      <c r="O92" s="147" t="s">
        <v>489</v>
      </c>
      <c r="P92" s="147" t="s">
        <v>489</v>
      </c>
      <c r="Q92" s="147" t="s">
        <v>614</v>
      </c>
      <c r="R92" s="147" t="s">
        <v>485</v>
      </c>
      <c r="S92" s="147" t="s">
        <v>485</v>
      </c>
      <c r="T92" s="147" t="s">
        <v>655</v>
      </c>
      <c r="U92" s="148"/>
      <c r="V92" s="148"/>
      <c r="W92" s="148"/>
      <c r="X92" s="148"/>
      <c r="Y92" s="148">
        <v>2</v>
      </c>
      <c r="Z92" s="148"/>
      <c r="AA92" s="148"/>
      <c r="AB92" s="148"/>
      <c r="AC92" s="148"/>
      <c r="AD92" s="148"/>
      <c r="AE92" s="148"/>
      <c r="AF92" s="148"/>
      <c r="AG92" s="148"/>
      <c r="AH92" s="148"/>
      <c r="AI92" s="148"/>
      <c r="AJ92" s="148"/>
      <c r="AK92" s="148"/>
      <c r="AL92" s="148"/>
      <c r="AM92" s="148"/>
      <c r="AN92" s="148"/>
      <c r="AO92" s="148"/>
      <c r="AP92" s="148"/>
      <c r="AQ92" s="148"/>
      <c r="AR92" s="147" t="s">
        <v>489</v>
      </c>
      <c r="AS92" s="147" t="s">
        <v>489</v>
      </c>
      <c r="AT92" s="148"/>
      <c r="AU92" s="147" t="s">
        <v>1695</v>
      </c>
      <c r="AV92" s="148">
        <v>434</v>
      </c>
    </row>
    <row r="93" spans="1:48" ht="30" customHeight="1">
      <c r="A93" s="144" t="s">
        <v>755</v>
      </c>
      <c r="B93" s="144" t="s">
        <v>664</v>
      </c>
      <c r="C93" s="144" t="s">
        <v>317</v>
      </c>
      <c r="D93" s="145">
        <v>13.6</v>
      </c>
      <c r="E93" s="152"/>
      <c r="F93" s="152"/>
      <c r="G93" s="152"/>
      <c r="H93" s="152"/>
      <c r="I93" s="152"/>
      <c r="J93" s="152"/>
      <c r="K93" s="152"/>
      <c r="L93" s="152"/>
      <c r="M93" s="144" t="s">
        <v>489</v>
      </c>
      <c r="N93" s="147" t="s">
        <v>1696</v>
      </c>
      <c r="O93" s="147" t="s">
        <v>489</v>
      </c>
      <c r="P93" s="147" t="s">
        <v>489</v>
      </c>
      <c r="Q93" s="147" t="s">
        <v>614</v>
      </c>
      <c r="R93" s="147" t="s">
        <v>485</v>
      </c>
      <c r="S93" s="147" t="s">
        <v>485</v>
      </c>
      <c r="T93" s="147" t="s">
        <v>655</v>
      </c>
      <c r="U93" s="148"/>
      <c r="V93" s="148"/>
      <c r="W93" s="148"/>
      <c r="X93" s="148"/>
      <c r="Y93" s="148">
        <v>2</v>
      </c>
      <c r="Z93" s="148"/>
      <c r="AA93" s="148"/>
      <c r="AB93" s="148"/>
      <c r="AC93" s="148"/>
      <c r="AD93" s="148"/>
      <c r="AE93" s="148"/>
      <c r="AF93" s="148"/>
      <c r="AG93" s="148"/>
      <c r="AH93" s="148"/>
      <c r="AI93" s="148"/>
      <c r="AJ93" s="148"/>
      <c r="AK93" s="148"/>
      <c r="AL93" s="148"/>
      <c r="AM93" s="148"/>
      <c r="AN93" s="148"/>
      <c r="AO93" s="148"/>
      <c r="AP93" s="148"/>
      <c r="AQ93" s="148"/>
      <c r="AR93" s="147" t="s">
        <v>489</v>
      </c>
      <c r="AS93" s="147" t="s">
        <v>489</v>
      </c>
      <c r="AT93" s="148"/>
      <c r="AU93" s="147" t="s">
        <v>1697</v>
      </c>
      <c r="AV93" s="148">
        <v>435</v>
      </c>
    </row>
    <row r="94" spans="1:48" ht="30" customHeight="1">
      <c r="A94" s="144" t="s">
        <v>666</v>
      </c>
      <c r="B94" s="144" t="s">
        <v>667</v>
      </c>
      <c r="C94" s="144" t="s">
        <v>387</v>
      </c>
      <c r="D94" s="145">
        <v>1</v>
      </c>
      <c r="E94" s="152"/>
      <c r="F94" s="152"/>
      <c r="G94" s="152"/>
      <c r="H94" s="152"/>
      <c r="I94" s="152"/>
      <c r="J94" s="152"/>
      <c r="K94" s="152"/>
      <c r="L94" s="152"/>
      <c r="M94" s="144" t="s">
        <v>489</v>
      </c>
      <c r="N94" s="147" t="s">
        <v>1698</v>
      </c>
      <c r="O94" s="147" t="s">
        <v>489</v>
      </c>
      <c r="P94" s="147" t="s">
        <v>489</v>
      </c>
      <c r="Q94" s="147" t="s">
        <v>614</v>
      </c>
      <c r="R94" s="147" t="s">
        <v>485</v>
      </c>
      <c r="S94" s="147" t="s">
        <v>485</v>
      </c>
      <c r="T94" s="147" t="s">
        <v>485</v>
      </c>
      <c r="U94" s="148"/>
      <c r="V94" s="148"/>
      <c r="W94" s="148"/>
      <c r="X94" s="148"/>
      <c r="Y94" s="148"/>
      <c r="Z94" s="148"/>
      <c r="AA94" s="148"/>
      <c r="AB94" s="148"/>
      <c r="AC94" s="148"/>
      <c r="AD94" s="148"/>
      <c r="AE94" s="148"/>
      <c r="AF94" s="148"/>
      <c r="AG94" s="148"/>
      <c r="AH94" s="148"/>
      <c r="AI94" s="148"/>
      <c r="AJ94" s="148"/>
      <c r="AK94" s="148"/>
      <c r="AL94" s="148"/>
      <c r="AM94" s="148"/>
      <c r="AN94" s="148"/>
      <c r="AO94" s="148"/>
      <c r="AP94" s="148"/>
      <c r="AQ94" s="148"/>
      <c r="AR94" s="147" t="s">
        <v>489</v>
      </c>
      <c r="AS94" s="147" t="s">
        <v>489</v>
      </c>
      <c r="AT94" s="148"/>
      <c r="AU94" s="147" t="s">
        <v>1699</v>
      </c>
      <c r="AV94" s="148">
        <v>662</v>
      </c>
    </row>
    <row r="95" spans="1:48" ht="30" customHeight="1">
      <c r="A95" s="145"/>
      <c r="B95" s="145"/>
      <c r="C95" s="145"/>
      <c r="D95" s="145"/>
      <c r="E95" s="145"/>
      <c r="F95" s="145"/>
      <c r="G95" s="145"/>
      <c r="H95" s="145"/>
      <c r="I95" s="145"/>
      <c r="J95" s="145"/>
      <c r="K95" s="145"/>
      <c r="L95" s="145"/>
      <c r="M95" s="145"/>
    </row>
    <row r="96" spans="1:48" ht="30" customHeight="1">
      <c r="A96" s="145"/>
      <c r="B96" s="145"/>
      <c r="C96" s="145"/>
      <c r="D96" s="145"/>
      <c r="E96" s="145"/>
      <c r="F96" s="145"/>
      <c r="G96" s="145"/>
      <c r="H96" s="145"/>
      <c r="I96" s="145"/>
      <c r="J96" s="145"/>
      <c r="K96" s="145"/>
      <c r="L96" s="145"/>
      <c r="M96" s="145"/>
    </row>
    <row r="97" spans="1:48" ht="30" customHeight="1">
      <c r="A97" s="145"/>
      <c r="B97" s="145"/>
      <c r="C97" s="145"/>
      <c r="D97" s="145"/>
      <c r="E97" s="145"/>
      <c r="F97" s="145"/>
      <c r="G97" s="145"/>
      <c r="H97" s="145"/>
      <c r="I97" s="145"/>
      <c r="J97" s="145"/>
      <c r="K97" s="145"/>
      <c r="L97" s="145"/>
      <c r="M97" s="145"/>
    </row>
    <row r="98" spans="1:48" ht="30" customHeight="1">
      <c r="A98" s="145"/>
      <c r="B98" s="145"/>
      <c r="C98" s="145"/>
      <c r="D98" s="145"/>
      <c r="E98" s="145"/>
      <c r="F98" s="145"/>
      <c r="G98" s="145"/>
      <c r="H98" s="145"/>
      <c r="I98" s="145"/>
      <c r="J98" s="145"/>
      <c r="K98" s="145"/>
      <c r="L98" s="145"/>
      <c r="M98" s="145"/>
    </row>
    <row r="99" spans="1:48" ht="30" customHeight="1">
      <c r="A99" s="144" t="s">
        <v>621</v>
      </c>
      <c r="B99" s="145"/>
      <c r="C99" s="145"/>
      <c r="D99" s="145"/>
      <c r="E99" s="145"/>
      <c r="F99" s="152"/>
      <c r="G99" s="145"/>
      <c r="H99" s="152"/>
      <c r="I99" s="145"/>
      <c r="J99" s="152"/>
      <c r="K99" s="145"/>
      <c r="L99" s="152"/>
      <c r="M99" s="145"/>
      <c r="N99" s="142" t="s">
        <v>668</v>
      </c>
    </row>
    <row r="100" spans="1:48" ht="30" customHeight="1">
      <c r="A100" s="144" t="s">
        <v>615</v>
      </c>
      <c r="B100" s="144" t="s">
        <v>489</v>
      </c>
      <c r="C100" s="145"/>
      <c r="D100" s="145"/>
      <c r="E100" s="145"/>
      <c r="F100" s="145"/>
      <c r="G100" s="145"/>
      <c r="H100" s="145"/>
      <c r="I100" s="145"/>
      <c r="J100" s="145"/>
      <c r="K100" s="145"/>
      <c r="L100" s="145"/>
      <c r="M100" s="145"/>
      <c r="N100" s="148"/>
      <c r="O100" s="148"/>
      <c r="P100" s="148"/>
      <c r="Q100" s="147" t="s">
        <v>616</v>
      </c>
      <c r="R100" s="148"/>
      <c r="S100" s="148"/>
      <c r="T100" s="148"/>
      <c r="U100" s="148"/>
      <c r="V100" s="148"/>
      <c r="W100" s="148"/>
      <c r="X100" s="148"/>
      <c r="Y100" s="148"/>
      <c r="Z100" s="148"/>
      <c r="AA100" s="148"/>
      <c r="AB100" s="148"/>
      <c r="AC100" s="148"/>
      <c r="AD100" s="148"/>
      <c r="AE100" s="148"/>
      <c r="AF100" s="148"/>
      <c r="AG100" s="148"/>
      <c r="AH100" s="148"/>
      <c r="AI100" s="148"/>
      <c r="AJ100" s="148"/>
      <c r="AK100" s="148"/>
      <c r="AL100" s="148"/>
      <c r="AM100" s="148"/>
      <c r="AN100" s="148"/>
      <c r="AO100" s="148"/>
      <c r="AP100" s="148"/>
      <c r="AQ100" s="148"/>
      <c r="AR100" s="148"/>
      <c r="AS100" s="148"/>
      <c r="AT100" s="148"/>
      <c r="AU100" s="148"/>
      <c r="AV100" s="148"/>
    </row>
    <row r="101" spans="1:48" ht="30" customHeight="1">
      <c r="A101" s="144" t="s">
        <v>669</v>
      </c>
      <c r="B101" s="144" t="s">
        <v>756</v>
      </c>
      <c r="C101" s="144" t="s">
        <v>671</v>
      </c>
      <c r="D101" s="145">
        <v>1</v>
      </c>
      <c r="E101" s="152"/>
      <c r="F101" s="152"/>
      <c r="G101" s="152"/>
      <c r="H101" s="152"/>
      <c r="I101" s="152"/>
      <c r="J101" s="152"/>
      <c r="K101" s="152"/>
      <c r="L101" s="152"/>
      <c r="M101" s="144" t="s">
        <v>489</v>
      </c>
      <c r="N101" s="147" t="s">
        <v>1700</v>
      </c>
      <c r="O101" s="147" t="s">
        <v>489</v>
      </c>
      <c r="P101" s="147" t="s">
        <v>489</v>
      </c>
      <c r="Q101" s="147" t="s">
        <v>616</v>
      </c>
      <c r="R101" s="147" t="s">
        <v>485</v>
      </c>
      <c r="S101" s="147" t="s">
        <v>485</v>
      </c>
      <c r="T101" s="147" t="s">
        <v>655</v>
      </c>
      <c r="U101" s="148"/>
      <c r="V101" s="148"/>
      <c r="W101" s="148"/>
      <c r="X101" s="148">
        <v>1</v>
      </c>
      <c r="Y101" s="148"/>
      <c r="Z101" s="148"/>
      <c r="AA101" s="148"/>
      <c r="AB101" s="148"/>
      <c r="AC101" s="148"/>
      <c r="AD101" s="148"/>
      <c r="AE101" s="148"/>
      <c r="AF101" s="148"/>
      <c r="AG101" s="148"/>
      <c r="AH101" s="148"/>
      <c r="AI101" s="148"/>
      <c r="AJ101" s="148"/>
      <c r="AK101" s="148"/>
      <c r="AL101" s="148"/>
      <c r="AM101" s="148"/>
      <c r="AN101" s="148"/>
      <c r="AO101" s="148"/>
      <c r="AP101" s="148"/>
      <c r="AQ101" s="148"/>
      <c r="AR101" s="147" t="s">
        <v>489</v>
      </c>
      <c r="AS101" s="147" t="s">
        <v>489</v>
      </c>
      <c r="AT101" s="148"/>
      <c r="AU101" s="147" t="s">
        <v>1701</v>
      </c>
      <c r="AV101" s="148">
        <v>438</v>
      </c>
    </row>
    <row r="102" spans="1:48" ht="30" customHeight="1">
      <c r="A102" s="144" t="s">
        <v>669</v>
      </c>
      <c r="B102" s="144" t="s">
        <v>757</v>
      </c>
      <c r="C102" s="144" t="s">
        <v>671</v>
      </c>
      <c r="D102" s="145">
        <v>3</v>
      </c>
      <c r="E102" s="152"/>
      <c r="F102" s="152"/>
      <c r="G102" s="152"/>
      <c r="H102" s="152"/>
      <c r="I102" s="152"/>
      <c r="J102" s="152"/>
      <c r="K102" s="152"/>
      <c r="L102" s="152"/>
      <c r="M102" s="144" t="s">
        <v>489</v>
      </c>
      <c r="N102" s="147" t="s">
        <v>1702</v>
      </c>
      <c r="O102" s="147" t="s">
        <v>489</v>
      </c>
      <c r="P102" s="147" t="s">
        <v>489</v>
      </c>
      <c r="Q102" s="147" t="s">
        <v>616</v>
      </c>
      <c r="R102" s="147" t="s">
        <v>485</v>
      </c>
      <c r="S102" s="147" t="s">
        <v>485</v>
      </c>
      <c r="T102" s="147" t="s">
        <v>655</v>
      </c>
      <c r="U102" s="148"/>
      <c r="V102" s="148"/>
      <c r="W102" s="148"/>
      <c r="X102" s="148">
        <v>1</v>
      </c>
      <c r="Y102" s="148"/>
      <c r="Z102" s="148"/>
      <c r="AA102" s="148"/>
      <c r="AB102" s="148"/>
      <c r="AC102" s="148"/>
      <c r="AD102" s="148"/>
      <c r="AE102" s="148"/>
      <c r="AF102" s="148"/>
      <c r="AG102" s="148"/>
      <c r="AH102" s="148"/>
      <c r="AI102" s="148"/>
      <c r="AJ102" s="148"/>
      <c r="AK102" s="148"/>
      <c r="AL102" s="148"/>
      <c r="AM102" s="148"/>
      <c r="AN102" s="148"/>
      <c r="AO102" s="148"/>
      <c r="AP102" s="148"/>
      <c r="AQ102" s="148"/>
      <c r="AR102" s="147" t="s">
        <v>489</v>
      </c>
      <c r="AS102" s="147" t="s">
        <v>489</v>
      </c>
      <c r="AT102" s="148"/>
      <c r="AU102" s="147" t="s">
        <v>1703</v>
      </c>
      <c r="AV102" s="148">
        <v>439</v>
      </c>
    </row>
    <row r="103" spans="1:48" ht="30" customHeight="1">
      <c r="A103" s="144" t="s">
        <v>669</v>
      </c>
      <c r="B103" s="144" t="s">
        <v>673</v>
      </c>
      <c r="C103" s="144" t="s">
        <v>671</v>
      </c>
      <c r="D103" s="145">
        <v>3</v>
      </c>
      <c r="E103" s="152"/>
      <c r="F103" s="152"/>
      <c r="G103" s="152"/>
      <c r="H103" s="152"/>
      <c r="I103" s="152"/>
      <c r="J103" s="152"/>
      <c r="K103" s="152"/>
      <c r="L103" s="152"/>
      <c r="M103" s="144" t="s">
        <v>489</v>
      </c>
      <c r="N103" s="147" t="s">
        <v>1574</v>
      </c>
      <c r="O103" s="147" t="s">
        <v>489</v>
      </c>
      <c r="P103" s="147" t="s">
        <v>489</v>
      </c>
      <c r="Q103" s="147" t="s">
        <v>616</v>
      </c>
      <c r="R103" s="147" t="s">
        <v>485</v>
      </c>
      <c r="S103" s="147" t="s">
        <v>485</v>
      </c>
      <c r="T103" s="147" t="s">
        <v>655</v>
      </c>
      <c r="U103" s="148"/>
      <c r="V103" s="148"/>
      <c r="W103" s="148"/>
      <c r="X103" s="148">
        <v>1</v>
      </c>
      <c r="Y103" s="148"/>
      <c r="Z103" s="148"/>
      <c r="AA103" s="148"/>
      <c r="AB103" s="148"/>
      <c r="AC103" s="148"/>
      <c r="AD103" s="148"/>
      <c r="AE103" s="148"/>
      <c r="AF103" s="148"/>
      <c r="AG103" s="148"/>
      <c r="AH103" s="148"/>
      <c r="AI103" s="148"/>
      <c r="AJ103" s="148"/>
      <c r="AK103" s="148"/>
      <c r="AL103" s="148"/>
      <c r="AM103" s="148"/>
      <c r="AN103" s="148"/>
      <c r="AO103" s="148"/>
      <c r="AP103" s="148"/>
      <c r="AQ103" s="148"/>
      <c r="AR103" s="147" t="s">
        <v>489</v>
      </c>
      <c r="AS103" s="147" t="s">
        <v>489</v>
      </c>
      <c r="AT103" s="148"/>
      <c r="AU103" s="147" t="s">
        <v>1704</v>
      </c>
      <c r="AV103" s="148">
        <v>440</v>
      </c>
    </row>
    <row r="104" spans="1:48" ht="30" customHeight="1">
      <c r="A104" s="144" t="s">
        <v>674</v>
      </c>
      <c r="B104" s="144" t="s">
        <v>758</v>
      </c>
      <c r="C104" s="144" t="s">
        <v>671</v>
      </c>
      <c r="D104" s="145">
        <v>85</v>
      </c>
      <c r="E104" s="152"/>
      <c r="F104" s="152"/>
      <c r="G104" s="152"/>
      <c r="H104" s="152"/>
      <c r="I104" s="152"/>
      <c r="J104" s="152"/>
      <c r="K104" s="152"/>
      <c r="L104" s="152"/>
      <c r="M104" s="144" t="s">
        <v>489</v>
      </c>
      <c r="N104" s="147" t="s">
        <v>1705</v>
      </c>
      <c r="O104" s="147" t="s">
        <v>489</v>
      </c>
      <c r="P104" s="147" t="s">
        <v>489</v>
      </c>
      <c r="Q104" s="147" t="s">
        <v>616</v>
      </c>
      <c r="R104" s="147" t="s">
        <v>485</v>
      </c>
      <c r="S104" s="147" t="s">
        <v>485</v>
      </c>
      <c r="T104" s="147" t="s">
        <v>655</v>
      </c>
      <c r="U104" s="148"/>
      <c r="V104" s="148"/>
      <c r="W104" s="148"/>
      <c r="X104" s="148">
        <v>1</v>
      </c>
      <c r="Y104" s="148"/>
      <c r="Z104" s="148"/>
      <c r="AA104" s="148"/>
      <c r="AB104" s="148"/>
      <c r="AC104" s="148"/>
      <c r="AD104" s="148"/>
      <c r="AE104" s="148"/>
      <c r="AF104" s="148"/>
      <c r="AG104" s="148"/>
      <c r="AH104" s="148"/>
      <c r="AI104" s="148"/>
      <c r="AJ104" s="148"/>
      <c r="AK104" s="148"/>
      <c r="AL104" s="148"/>
      <c r="AM104" s="148"/>
      <c r="AN104" s="148"/>
      <c r="AO104" s="148"/>
      <c r="AP104" s="148"/>
      <c r="AQ104" s="148"/>
      <c r="AR104" s="147" t="s">
        <v>489</v>
      </c>
      <c r="AS104" s="147" t="s">
        <v>489</v>
      </c>
      <c r="AT104" s="148"/>
      <c r="AU104" s="147" t="s">
        <v>1706</v>
      </c>
      <c r="AV104" s="148">
        <v>441</v>
      </c>
    </row>
    <row r="105" spans="1:48" ht="30" customHeight="1">
      <c r="A105" s="144" t="s">
        <v>674</v>
      </c>
      <c r="B105" s="144" t="s">
        <v>676</v>
      </c>
      <c r="C105" s="144" t="s">
        <v>671</v>
      </c>
      <c r="D105" s="145">
        <v>43</v>
      </c>
      <c r="E105" s="152"/>
      <c r="F105" s="152"/>
      <c r="G105" s="152"/>
      <c r="H105" s="152"/>
      <c r="I105" s="152"/>
      <c r="J105" s="152"/>
      <c r="K105" s="152"/>
      <c r="L105" s="152"/>
      <c r="M105" s="144" t="s">
        <v>489</v>
      </c>
      <c r="N105" s="147" t="s">
        <v>1578</v>
      </c>
      <c r="O105" s="147" t="s">
        <v>489</v>
      </c>
      <c r="P105" s="147" t="s">
        <v>489</v>
      </c>
      <c r="Q105" s="147" t="s">
        <v>616</v>
      </c>
      <c r="R105" s="147" t="s">
        <v>485</v>
      </c>
      <c r="S105" s="147" t="s">
        <v>485</v>
      </c>
      <c r="T105" s="147" t="s">
        <v>655</v>
      </c>
      <c r="U105" s="148"/>
      <c r="V105" s="148"/>
      <c r="W105" s="148"/>
      <c r="X105" s="148">
        <v>1</v>
      </c>
      <c r="Y105" s="148"/>
      <c r="Z105" s="148"/>
      <c r="AA105" s="148"/>
      <c r="AB105" s="148"/>
      <c r="AC105" s="148"/>
      <c r="AD105" s="148"/>
      <c r="AE105" s="148"/>
      <c r="AF105" s="148"/>
      <c r="AG105" s="148"/>
      <c r="AH105" s="148"/>
      <c r="AI105" s="148"/>
      <c r="AJ105" s="148"/>
      <c r="AK105" s="148"/>
      <c r="AL105" s="148"/>
      <c r="AM105" s="148"/>
      <c r="AN105" s="148"/>
      <c r="AO105" s="148"/>
      <c r="AP105" s="148"/>
      <c r="AQ105" s="148"/>
      <c r="AR105" s="147" t="s">
        <v>489</v>
      </c>
      <c r="AS105" s="147" t="s">
        <v>489</v>
      </c>
      <c r="AT105" s="148"/>
      <c r="AU105" s="147" t="s">
        <v>1707</v>
      </c>
      <c r="AV105" s="148">
        <v>442</v>
      </c>
    </row>
    <row r="106" spans="1:48" ht="30" customHeight="1">
      <c r="A106" s="144" t="s">
        <v>728</v>
      </c>
      <c r="B106" s="144" t="s">
        <v>729</v>
      </c>
      <c r="C106" s="144" t="s">
        <v>387</v>
      </c>
      <c r="D106" s="145">
        <v>1</v>
      </c>
      <c r="E106" s="152"/>
      <c r="F106" s="152"/>
      <c r="G106" s="152"/>
      <c r="H106" s="152"/>
      <c r="I106" s="152"/>
      <c r="J106" s="152"/>
      <c r="K106" s="152"/>
      <c r="L106" s="152"/>
      <c r="M106" s="144" t="s">
        <v>489</v>
      </c>
      <c r="N106" s="147" t="s">
        <v>1568</v>
      </c>
      <c r="O106" s="147" t="s">
        <v>489</v>
      </c>
      <c r="P106" s="147" t="s">
        <v>489</v>
      </c>
      <c r="Q106" s="147" t="s">
        <v>616</v>
      </c>
      <c r="R106" s="147" t="s">
        <v>485</v>
      </c>
      <c r="S106" s="147" t="s">
        <v>485</v>
      </c>
      <c r="T106" s="147" t="s">
        <v>485</v>
      </c>
      <c r="U106" s="148"/>
      <c r="V106" s="148"/>
      <c r="W106" s="148"/>
      <c r="X106" s="148"/>
      <c r="Y106" s="148"/>
      <c r="Z106" s="148"/>
      <c r="AA106" s="148"/>
      <c r="AB106" s="148"/>
      <c r="AC106" s="148"/>
      <c r="AD106" s="148"/>
      <c r="AE106" s="148"/>
      <c r="AF106" s="148"/>
      <c r="AG106" s="148"/>
      <c r="AH106" s="148"/>
      <c r="AI106" s="148"/>
      <c r="AJ106" s="148"/>
      <c r="AK106" s="148"/>
      <c r="AL106" s="148"/>
      <c r="AM106" s="148"/>
      <c r="AN106" s="148"/>
      <c r="AO106" s="148"/>
      <c r="AP106" s="148"/>
      <c r="AQ106" s="148"/>
      <c r="AR106" s="147" t="s">
        <v>489</v>
      </c>
      <c r="AS106" s="147" t="s">
        <v>489</v>
      </c>
      <c r="AT106" s="148"/>
      <c r="AU106" s="147" t="s">
        <v>1708</v>
      </c>
      <c r="AV106" s="148">
        <v>663</v>
      </c>
    </row>
    <row r="107" spans="1:48" ht="30" customHeight="1">
      <c r="A107" s="144" t="s">
        <v>678</v>
      </c>
      <c r="B107" s="144" t="s">
        <v>681</v>
      </c>
      <c r="C107" s="144" t="s">
        <v>203</v>
      </c>
      <c r="D107" s="145">
        <v>3</v>
      </c>
      <c r="E107" s="152"/>
      <c r="F107" s="152"/>
      <c r="G107" s="152"/>
      <c r="H107" s="152"/>
      <c r="I107" s="152"/>
      <c r="J107" s="152"/>
      <c r="K107" s="152"/>
      <c r="L107" s="152"/>
      <c r="M107" s="144" t="s">
        <v>489</v>
      </c>
      <c r="N107" s="147" t="s">
        <v>1586</v>
      </c>
      <c r="O107" s="147" t="s">
        <v>489</v>
      </c>
      <c r="P107" s="147" t="s">
        <v>489</v>
      </c>
      <c r="Q107" s="147" t="s">
        <v>616</v>
      </c>
      <c r="R107" s="147" t="s">
        <v>485</v>
      </c>
      <c r="S107" s="147" t="s">
        <v>485</v>
      </c>
      <c r="T107" s="147" t="s">
        <v>655</v>
      </c>
      <c r="U107" s="148"/>
      <c r="V107" s="148"/>
      <c r="W107" s="148"/>
      <c r="X107" s="148"/>
      <c r="Y107" s="148"/>
      <c r="Z107" s="148"/>
      <c r="AA107" s="148"/>
      <c r="AB107" s="148"/>
      <c r="AC107" s="148"/>
      <c r="AD107" s="148"/>
      <c r="AE107" s="148"/>
      <c r="AF107" s="148"/>
      <c r="AG107" s="148"/>
      <c r="AH107" s="148"/>
      <c r="AI107" s="148"/>
      <c r="AJ107" s="148"/>
      <c r="AK107" s="148"/>
      <c r="AL107" s="148"/>
      <c r="AM107" s="148"/>
      <c r="AN107" s="148"/>
      <c r="AO107" s="148"/>
      <c r="AP107" s="148"/>
      <c r="AQ107" s="148"/>
      <c r="AR107" s="147" t="s">
        <v>489</v>
      </c>
      <c r="AS107" s="147" t="s">
        <v>489</v>
      </c>
      <c r="AT107" s="148"/>
      <c r="AU107" s="147" t="s">
        <v>1709</v>
      </c>
      <c r="AV107" s="148">
        <v>443</v>
      </c>
    </row>
    <row r="108" spans="1:48" ht="30" customHeight="1">
      <c r="A108" s="144" t="s">
        <v>678</v>
      </c>
      <c r="B108" s="144" t="s">
        <v>759</v>
      </c>
      <c r="C108" s="144" t="s">
        <v>203</v>
      </c>
      <c r="D108" s="145">
        <v>1</v>
      </c>
      <c r="E108" s="152"/>
      <c r="F108" s="152"/>
      <c r="G108" s="152"/>
      <c r="H108" s="152"/>
      <c r="I108" s="152"/>
      <c r="J108" s="152"/>
      <c r="K108" s="152"/>
      <c r="L108" s="152"/>
      <c r="M108" s="144" t="s">
        <v>489</v>
      </c>
      <c r="N108" s="147" t="s">
        <v>1710</v>
      </c>
      <c r="O108" s="147" t="s">
        <v>489</v>
      </c>
      <c r="P108" s="147" t="s">
        <v>489</v>
      </c>
      <c r="Q108" s="147" t="s">
        <v>616</v>
      </c>
      <c r="R108" s="147" t="s">
        <v>485</v>
      </c>
      <c r="S108" s="147" t="s">
        <v>485</v>
      </c>
      <c r="T108" s="147" t="s">
        <v>655</v>
      </c>
      <c r="U108" s="148"/>
      <c r="V108" s="148"/>
      <c r="W108" s="148"/>
      <c r="X108" s="148"/>
      <c r="Y108" s="148"/>
      <c r="Z108" s="148"/>
      <c r="AA108" s="148"/>
      <c r="AB108" s="148"/>
      <c r="AC108" s="148"/>
      <c r="AD108" s="148"/>
      <c r="AE108" s="148"/>
      <c r="AF108" s="148"/>
      <c r="AG108" s="148"/>
      <c r="AH108" s="148"/>
      <c r="AI108" s="148"/>
      <c r="AJ108" s="148"/>
      <c r="AK108" s="148"/>
      <c r="AL108" s="148"/>
      <c r="AM108" s="148"/>
      <c r="AN108" s="148"/>
      <c r="AO108" s="148"/>
      <c r="AP108" s="148"/>
      <c r="AQ108" s="148"/>
      <c r="AR108" s="147" t="s">
        <v>489</v>
      </c>
      <c r="AS108" s="147" t="s">
        <v>489</v>
      </c>
      <c r="AT108" s="148"/>
      <c r="AU108" s="147" t="s">
        <v>1711</v>
      </c>
      <c r="AV108" s="148">
        <v>444</v>
      </c>
    </row>
    <row r="109" spans="1:48" ht="30" customHeight="1">
      <c r="A109" s="144" t="s">
        <v>678</v>
      </c>
      <c r="B109" s="144" t="s">
        <v>760</v>
      </c>
      <c r="C109" s="144" t="s">
        <v>203</v>
      </c>
      <c r="D109" s="145">
        <v>7</v>
      </c>
      <c r="E109" s="152"/>
      <c r="F109" s="152"/>
      <c r="G109" s="152"/>
      <c r="H109" s="152"/>
      <c r="I109" s="152"/>
      <c r="J109" s="152"/>
      <c r="K109" s="152"/>
      <c r="L109" s="152"/>
      <c r="M109" s="144" t="s">
        <v>489</v>
      </c>
      <c r="N109" s="147" t="s">
        <v>1712</v>
      </c>
      <c r="O109" s="147" t="s">
        <v>489</v>
      </c>
      <c r="P109" s="147" t="s">
        <v>489</v>
      </c>
      <c r="Q109" s="147" t="s">
        <v>616</v>
      </c>
      <c r="R109" s="147" t="s">
        <v>485</v>
      </c>
      <c r="S109" s="147" t="s">
        <v>485</v>
      </c>
      <c r="T109" s="147" t="s">
        <v>655</v>
      </c>
      <c r="U109" s="148"/>
      <c r="V109" s="148"/>
      <c r="W109" s="148"/>
      <c r="X109" s="148"/>
      <c r="Y109" s="148"/>
      <c r="Z109" s="148"/>
      <c r="AA109" s="148"/>
      <c r="AB109" s="148"/>
      <c r="AC109" s="148"/>
      <c r="AD109" s="148"/>
      <c r="AE109" s="148"/>
      <c r="AF109" s="148"/>
      <c r="AG109" s="148"/>
      <c r="AH109" s="148"/>
      <c r="AI109" s="148"/>
      <c r="AJ109" s="148"/>
      <c r="AK109" s="148"/>
      <c r="AL109" s="148"/>
      <c r="AM109" s="148"/>
      <c r="AN109" s="148"/>
      <c r="AO109" s="148"/>
      <c r="AP109" s="148"/>
      <c r="AQ109" s="148"/>
      <c r="AR109" s="147" t="s">
        <v>489</v>
      </c>
      <c r="AS109" s="147" t="s">
        <v>489</v>
      </c>
      <c r="AT109" s="148"/>
      <c r="AU109" s="147" t="s">
        <v>1713</v>
      </c>
      <c r="AV109" s="148">
        <v>445</v>
      </c>
    </row>
    <row r="110" spans="1:48" ht="30" customHeight="1">
      <c r="A110" s="144" t="s">
        <v>678</v>
      </c>
      <c r="B110" s="144" t="s">
        <v>761</v>
      </c>
      <c r="C110" s="144" t="s">
        <v>203</v>
      </c>
      <c r="D110" s="145">
        <v>1</v>
      </c>
      <c r="E110" s="152"/>
      <c r="F110" s="152"/>
      <c r="G110" s="152"/>
      <c r="H110" s="152"/>
      <c r="I110" s="152"/>
      <c r="J110" s="152"/>
      <c r="K110" s="152"/>
      <c r="L110" s="152"/>
      <c r="M110" s="144" t="s">
        <v>489</v>
      </c>
      <c r="N110" s="147" t="s">
        <v>1714</v>
      </c>
      <c r="O110" s="147" t="s">
        <v>489</v>
      </c>
      <c r="P110" s="147" t="s">
        <v>489</v>
      </c>
      <c r="Q110" s="147" t="s">
        <v>616</v>
      </c>
      <c r="R110" s="147" t="s">
        <v>485</v>
      </c>
      <c r="S110" s="147" t="s">
        <v>485</v>
      </c>
      <c r="T110" s="147" t="s">
        <v>655</v>
      </c>
      <c r="U110" s="148"/>
      <c r="V110" s="148"/>
      <c r="W110" s="148"/>
      <c r="X110" s="148"/>
      <c r="Y110" s="148"/>
      <c r="Z110" s="148"/>
      <c r="AA110" s="148"/>
      <c r="AB110" s="148"/>
      <c r="AC110" s="148"/>
      <c r="AD110" s="148"/>
      <c r="AE110" s="148"/>
      <c r="AF110" s="148"/>
      <c r="AG110" s="148"/>
      <c r="AH110" s="148"/>
      <c r="AI110" s="148"/>
      <c r="AJ110" s="148"/>
      <c r="AK110" s="148"/>
      <c r="AL110" s="148"/>
      <c r="AM110" s="148"/>
      <c r="AN110" s="148"/>
      <c r="AO110" s="148"/>
      <c r="AP110" s="148"/>
      <c r="AQ110" s="148"/>
      <c r="AR110" s="147" t="s">
        <v>489</v>
      </c>
      <c r="AS110" s="147" t="s">
        <v>489</v>
      </c>
      <c r="AT110" s="148"/>
      <c r="AU110" s="147" t="s">
        <v>1715</v>
      </c>
      <c r="AV110" s="148">
        <v>446</v>
      </c>
    </row>
    <row r="111" spans="1:48" ht="30" customHeight="1">
      <c r="A111" s="144" t="s">
        <v>688</v>
      </c>
      <c r="B111" s="144" t="s">
        <v>762</v>
      </c>
      <c r="C111" s="144" t="s">
        <v>203</v>
      </c>
      <c r="D111" s="145">
        <v>38</v>
      </c>
      <c r="E111" s="152"/>
      <c r="F111" s="152"/>
      <c r="G111" s="152"/>
      <c r="H111" s="152"/>
      <c r="I111" s="152"/>
      <c r="J111" s="152"/>
      <c r="K111" s="152"/>
      <c r="L111" s="152"/>
      <c r="M111" s="144" t="s">
        <v>489</v>
      </c>
      <c r="N111" s="147" t="s">
        <v>1716</v>
      </c>
      <c r="O111" s="147" t="s">
        <v>489</v>
      </c>
      <c r="P111" s="147" t="s">
        <v>489</v>
      </c>
      <c r="Q111" s="147" t="s">
        <v>616</v>
      </c>
      <c r="R111" s="147" t="s">
        <v>485</v>
      </c>
      <c r="S111" s="147" t="s">
        <v>485</v>
      </c>
      <c r="T111" s="147" t="s">
        <v>655</v>
      </c>
      <c r="U111" s="148"/>
      <c r="V111" s="148"/>
      <c r="W111" s="148"/>
      <c r="X111" s="148"/>
      <c r="Y111" s="148"/>
      <c r="Z111" s="148"/>
      <c r="AA111" s="148"/>
      <c r="AB111" s="148"/>
      <c r="AC111" s="148"/>
      <c r="AD111" s="148"/>
      <c r="AE111" s="148"/>
      <c r="AF111" s="148"/>
      <c r="AG111" s="148"/>
      <c r="AH111" s="148"/>
      <c r="AI111" s="148"/>
      <c r="AJ111" s="148"/>
      <c r="AK111" s="148"/>
      <c r="AL111" s="148"/>
      <c r="AM111" s="148"/>
      <c r="AN111" s="148"/>
      <c r="AO111" s="148"/>
      <c r="AP111" s="148"/>
      <c r="AQ111" s="148"/>
      <c r="AR111" s="147" t="s">
        <v>489</v>
      </c>
      <c r="AS111" s="147" t="s">
        <v>489</v>
      </c>
      <c r="AT111" s="148"/>
      <c r="AU111" s="147" t="s">
        <v>1717</v>
      </c>
      <c r="AV111" s="148">
        <v>447</v>
      </c>
    </row>
    <row r="112" spans="1:48" ht="30" customHeight="1">
      <c r="A112" s="144" t="s">
        <v>688</v>
      </c>
      <c r="B112" s="144" t="s">
        <v>690</v>
      </c>
      <c r="C112" s="144" t="s">
        <v>203</v>
      </c>
      <c r="D112" s="145">
        <v>12</v>
      </c>
      <c r="E112" s="152"/>
      <c r="F112" s="152"/>
      <c r="G112" s="152"/>
      <c r="H112" s="152"/>
      <c r="I112" s="152"/>
      <c r="J112" s="152"/>
      <c r="K112" s="152"/>
      <c r="L112" s="152"/>
      <c r="M112" s="144" t="s">
        <v>489</v>
      </c>
      <c r="N112" s="147" t="s">
        <v>1602</v>
      </c>
      <c r="O112" s="147" t="s">
        <v>489</v>
      </c>
      <c r="P112" s="147" t="s">
        <v>489</v>
      </c>
      <c r="Q112" s="147" t="s">
        <v>616</v>
      </c>
      <c r="R112" s="147" t="s">
        <v>485</v>
      </c>
      <c r="S112" s="147" t="s">
        <v>485</v>
      </c>
      <c r="T112" s="147" t="s">
        <v>655</v>
      </c>
      <c r="U112" s="148"/>
      <c r="V112" s="148"/>
      <c r="W112" s="148"/>
      <c r="X112" s="148"/>
      <c r="Y112" s="148"/>
      <c r="Z112" s="148"/>
      <c r="AA112" s="148"/>
      <c r="AB112" s="148"/>
      <c r="AC112" s="148"/>
      <c r="AD112" s="148"/>
      <c r="AE112" s="148"/>
      <c r="AF112" s="148"/>
      <c r="AG112" s="148"/>
      <c r="AH112" s="148"/>
      <c r="AI112" s="148"/>
      <c r="AJ112" s="148"/>
      <c r="AK112" s="148"/>
      <c r="AL112" s="148"/>
      <c r="AM112" s="148"/>
      <c r="AN112" s="148"/>
      <c r="AO112" s="148"/>
      <c r="AP112" s="148"/>
      <c r="AQ112" s="148"/>
      <c r="AR112" s="147" t="s">
        <v>489</v>
      </c>
      <c r="AS112" s="147" t="s">
        <v>489</v>
      </c>
      <c r="AT112" s="148"/>
      <c r="AU112" s="147" t="s">
        <v>1718</v>
      </c>
      <c r="AV112" s="148">
        <v>448</v>
      </c>
    </row>
    <row r="113" spans="1:48" ht="30" customHeight="1">
      <c r="A113" s="144" t="s">
        <v>688</v>
      </c>
      <c r="B113" s="144" t="s">
        <v>763</v>
      </c>
      <c r="C113" s="144" t="s">
        <v>203</v>
      </c>
      <c r="D113" s="145">
        <v>6</v>
      </c>
      <c r="E113" s="152"/>
      <c r="F113" s="152"/>
      <c r="G113" s="152"/>
      <c r="H113" s="152"/>
      <c r="I113" s="152"/>
      <c r="J113" s="152"/>
      <c r="K113" s="152"/>
      <c r="L113" s="152"/>
      <c r="M113" s="144" t="s">
        <v>489</v>
      </c>
      <c r="N113" s="147" t="s">
        <v>1719</v>
      </c>
      <c r="O113" s="147" t="s">
        <v>489</v>
      </c>
      <c r="P113" s="147" t="s">
        <v>489</v>
      </c>
      <c r="Q113" s="147" t="s">
        <v>616</v>
      </c>
      <c r="R113" s="147" t="s">
        <v>485</v>
      </c>
      <c r="S113" s="147" t="s">
        <v>485</v>
      </c>
      <c r="T113" s="147" t="s">
        <v>655</v>
      </c>
      <c r="U113" s="148"/>
      <c r="V113" s="148"/>
      <c r="W113" s="148"/>
      <c r="X113" s="148"/>
      <c r="Y113" s="148"/>
      <c r="Z113" s="148"/>
      <c r="AA113" s="148"/>
      <c r="AB113" s="148"/>
      <c r="AC113" s="148"/>
      <c r="AD113" s="148"/>
      <c r="AE113" s="148"/>
      <c r="AF113" s="148"/>
      <c r="AG113" s="148"/>
      <c r="AH113" s="148"/>
      <c r="AI113" s="148"/>
      <c r="AJ113" s="148"/>
      <c r="AK113" s="148"/>
      <c r="AL113" s="148"/>
      <c r="AM113" s="148"/>
      <c r="AN113" s="148"/>
      <c r="AO113" s="148"/>
      <c r="AP113" s="148"/>
      <c r="AQ113" s="148"/>
      <c r="AR113" s="147" t="s">
        <v>489</v>
      </c>
      <c r="AS113" s="147" t="s">
        <v>489</v>
      </c>
      <c r="AT113" s="148"/>
      <c r="AU113" s="147" t="s">
        <v>1720</v>
      </c>
      <c r="AV113" s="148">
        <v>449</v>
      </c>
    </row>
    <row r="114" spans="1:48" ht="30" customHeight="1">
      <c r="A114" s="144" t="s">
        <v>688</v>
      </c>
      <c r="B114" s="144" t="s">
        <v>764</v>
      </c>
      <c r="C114" s="144" t="s">
        <v>203</v>
      </c>
      <c r="D114" s="145">
        <v>4</v>
      </c>
      <c r="E114" s="152"/>
      <c r="F114" s="152"/>
      <c r="G114" s="152"/>
      <c r="H114" s="152"/>
      <c r="I114" s="152"/>
      <c r="J114" s="152"/>
      <c r="K114" s="152"/>
      <c r="L114" s="152"/>
      <c r="M114" s="144" t="s">
        <v>489</v>
      </c>
      <c r="N114" s="147" t="s">
        <v>1721</v>
      </c>
      <c r="O114" s="147" t="s">
        <v>489</v>
      </c>
      <c r="P114" s="147" t="s">
        <v>489</v>
      </c>
      <c r="Q114" s="147" t="s">
        <v>616</v>
      </c>
      <c r="R114" s="147" t="s">
        <v>485</v>
      </c>
      <c r="S114" s="147" t="s">
        <v>485</v>
      </c>
      <c r="T114" s="147" t="s">
        <v>655</v>
      </c>
      <c r="U114" s="148"/>
      <c r="V114" s="148"/>
      <c r="W114" s="148"/>
      <c r="X114" s="148"/>
      <c r="Y114" s="148"/>
      <c r="Z114" s="148"/>
      <c r="AA114" s="148"/>
      <c r="AB114" s="148"/>
      <c r="AC114" s="148"/>
      <c r="AD114" s="148"/>
      <c r="AE114" s="148"/>
      <c r="AF114" s="148"/>
      <c r="AG114" s="148"/>
      <c r="AH114" s="148"/>
      <c r="AI114" s="148"/>
      <c r="AJ114" s="148"/>
      <c r="AK114" s="148"/>
      <c r="AL114" s="148"/>
      <c r="AM114" s="148"/>
      <c r="AN114" s="148"/>
      <c r="AO114" s="148"/>
      <c r="AP114" s="148"/>
      <c r="AQ114" s="148"/>
      <c r="AR114" s="147" t="s">
        <v>489</v>
      </c>
      <c r="AS114" s="147" t="s">
        <v>489</v>
      </c>
      <c r="AT114" s="148"/>
      <c r="AU114" s="147" t="s">
        <v>1722</v>
      </c>
      <c r="AV114" s="148">
        <v>450</v>
      </c>
    </row>
    <row r="115" spans="1:48" ht="30" customHeight="1">
      <c r="A115" s="144" t="s">
        <v>688</v>
      </c>
      <c r="B115" s="144" t="s">
        <v>765</v>
      </c>
      <c r="C115" s="144" t="s">
        <v>203</v>
      </c>
      <c r="D115" s="145">
        <v>1</v>
      </c>
      <c r="E115" s="152"/>
      <c r="F115" s="152"/>
      <c r="G115" s="152"/>
      <c r="H115" s="152"/>
      <c r="I115" s="152"/>
      <c r="J115" s="152"/>
      <c r="K115" s="152"/>
      <c r="L115" s="152"/>
      <c r="M115" s="144" t="s">
        <v>489</v>
      </c>
      <c r="N115" s="147" t="s">
        <v>1723</v>
      </c>
      <c r="O115" s="147" t="s">
        <v>489</v>
      </c>
      <c r="P115" s="147" t="s">
        <v>489</v>
      </c>
      <c r="Q115" s="147" t="s">
        <v>616</v>
      </c>
      <c r="R115" s="147" t="s">
        <v>485</v>
      </c>
      <c r="S115" s="147" t="s">
        <v>485</v>
      </c>
      <c r="T115" s="147" t="s">
        <v>655</v>
      </c>
      <c r="U115" s="148"/>
      <c r="V115" s="148"/>
      <c r="W115" s="148"/>
      <c r="X115" s="148"/>
      <c r="Y115" s="148"/>
      <c r="Z115" s="148"/>
      <c r="AA115" s="148"/>
      <c r="AB115" s="148"/>
      <c r="AC115" s="148"/>
      <c r="AD115" s="148"/>
      <c r="AE115" s="148"/>
      <c r="AF115" s="148"/>
      <c r="AG115" s="148"/>
      <c r="AH115" s="148"/>
      <c r="AI115" s="148"/>
      <c r="AJ115" s="148"/>
      <c r="AK115" s="148"/>
      <c r="AL115" s="148"/>
      <c r="AM115" s="148"/>
      <c r="AN115" s="148"/>
      <c r="AO115" s="148"/>
      <c r="AP115" s="148"/>
      <c r="AQ115" s="148"/>
      <c r="AR115" s="147" t="s">
        <v>489</v>
      </c>
      <c r="AS115" s="147" t="s">
        <v>489</v>
      </c>
      <c r="AT115" s="148"/>
      <c r="AU115" s="147" t="s">
        <v>1724</v>
      </c>
      <c r="AV115" s="148">
        <v>451</v>
      </c>
    </row>
    <row r="116" spans="1:48" ht="30" customHeight="1">
      <c r="A116" s="144" t="s">
        <v>703</v>
      </c>
      <c r="B116" s="144" t="s">
        <v>705</v>
      </c>
      <c r="C116" s="144" t="s">
        <v>203</v>
      </c>
      <c r="D116" s="145">
        <v>1</v>
      </c>
      <c r="E116" s="152"/>
      <c r="F116" s="152"/>
      <c r="G116" s="152"/>
      <c r="H116" s="152"/>
      <c r="I116" s="152"/>
      <c r="J116" s="152"/>
      <c r="K116" s="152"/>
      <c r="L116" s="152"/>
      <c r="M116" s="144" t="s">
        <v>489</v>
      </c>
      <c r="N116" s="147" t="s">
        <v>1622</v>
      </c>
      <c r="O116" s="147" t="s">
        <v>489</v>
      </c>
      <c r="P116" s="147" t="s">
        <v>489</v>
      </c>
      <c r="Q116" s="147" t="s">
        <v>616</v>
      </c>
      <c r="R116" s="147" t="s">
        <v>485</v>
      </c>
      <c r="S116" s="147" t="s">
        <v>485</v>
      </c>
      <c r="T116" s="147" t="s">
        <v>655</v>
      </c>
      <c r="U116" s="148"/>
      <c r="V116" s="148"/>
      <c r="W116" s="148"/>
      <c r="X116" s="148"/>
      <c r="Y116" s="148"/>
      <c r="Z116" s="148"/>
      <c r="AA116" s="148"/>
      <c r="AB116" s="148"/>
      <c r="AC116" s="148"/>
      <c r="AD116" s="148"/>
      <c r="AE116" s="148"/>
      <c r="AF116" s="148"/>
      <c r="AG116" s="148"/>
      <c r="AH116" s="148"/>
      <c r="AI116" s="148"/>
      <c r="AJ116" s="148"/>
      <c r="AK116" s="148"/>
      <c r="AL116" s="148"/>
      <c r="AM116" s="148"/>
      <c r="AN116" s="148"/>
      <c r="AO116" s="148"/>
      <c r="AP116" s="148"/>
      <c r="AQ116" s="148"/>
      <c r="AR116" s="147" t="s">
        <v>489</v>
      </c>
      <c r="AS116" s="147" t="s">
        <v>489</v>
      </c>
      <c r="AT116" s="148"/>
      <c r="AU116" s="147" t="s">
        <v>1725</v>
      </c>
      <c r="AV116" s="148">
        <v>452</v>
      </c>
    </row>
    <row r="117" spans="1:48" ht="30" customHeight="1">
      <c r="A117" s="144" t="s">
        <v>715</v>
      </c>
      <c r="B117" s="144" t="s">
        <v>766</v>
      </c>
      <c r="C117" s="144" t="s">
        <v>203</v>
      </c>
      <c r="D117" s="145">
        <v>1</v>
      </c>
      <c r="E117" s="152"/>
      <c r="F117" s="152"/>
      <c r="G117" s="152"/>
      <c r="H117" s="152"/>
      <c r="I117" s="152"/>
      <c r="J117" s="152"/>
      <c r="K117" s="152"/>
      <c r="L117" s="152"/>
      <c r="M117" s="144" t="s">
        <v>489</v>
      </c>
      <c r="N117" s="147" t="s">
        <v>1726</v>
      </c>
      <c r="O117" s="147" t="s">
        <v>489</v>
      </c>
      <c r="P117" s="147" t="s">
        <v>489</v>
      </c>
      <c r="Q117" s="147" t="s">
        <v>616</v>
      </c>
      <c r="R117" s="147" t="s">
        <v>485</v>
      </c>
      <c r="S117" s="147" t="s">
        <v>485</v>
      </c>
      <c r="T117" s="147" t="s">
        <v>655</v>
      </c>
      <c r="U117" s="148"/>
      <c r="V117" s="148"/>
      <c r="W117" s="148"/>
      <c r="X117" s="148"/>
      <c r="Y117" s="148"/>
      <c r="Z117" s="148"/>
      <c r="AA117" s="148"/>
      <c r="AB117" s="148"/>
      <c r="AC117" s="148"/>
      <c r="AD117" s="148"/>
      <c r="AE117" s="148"/>
      <c r="AF117" s="148"/>
      <c r="AG117" s="148"/>
      <c r="AH117" s="148"/>
      <c r="AI117" s="148"/>
      <c r="AJ117" s="148"/>
      <c r="AK117" s="148"/>
      <c r="AL117" s="148"/>
      <c r="AM117" s="148"/>
      <c r="AN117" s="148"/>
      <c r="AO117" s="148"/>
      <c r="AP117" s="148"/>
      <c r="AQ117" s="148"/>
      <c r="AR117" s="147" t="s">
        <v>489</v>
      </c>
      <c r="AS117" s="147" t="s">
        <v>489</v>
      </c>
      <c r="AT117" s="148"/>
      <c r="AU117" s="147" t="s">
        <v>1727</v>
      </c>
      <c r="AV117" s="148">
        <v>453</v>
      </c>
    </row>
    <row r="118" spans="1:48" ht="30" customHeight="1">
      <c r="A118" s="144" t="s">
        <v>767</v>
      </c>
      <c r="B118" s="144" t="s">
        <v>768</v>
      </c>
      <c r="C118" s="144" t="s">
        <v>203</v>
      </c>
      <c r="D118" s="145">
        <v>18</v>
      </c>
      <c r="E118" s="152"/>
      <c r="F118" s="152"/>
      <c r="G118" s="152"/>
      <c r="H118" s="152"/>
      <c r="I118" s="152"/>
      <c r="J118" s="152"/>
      <c r="K118" s="152"/>
      <c r="L118" s="152"/>
      <c r="M118" s="144" t="s">
        <v>489</v>
      </c>
      <c r="N118" s="147" t="s">
        <v>1728</v>
      </c>
      <c r="O118" s="147" t="s">
        <v>489</v>
      </c>
      <c r="P118" s="147" t="s">
        <v>489</v>
      </c>
      <c r="Q118" s="147" t="s">
        <v>616</v>
      </c>
      <c r="R118" s="147" t="s">
        <v>485</v>
      </c>
      <c r="S118" s="147" t="s">
        <v>485</v>
      </c>
      <c r="T118" s="147" t="s">
        <v>655</v>
      </c>
      <c r="U118" s="148"/>
      <c r="V118" s="148"/>
      <c r="W118" s="148"/>
      <c r="X118" s="148"/>
      <c r="Y118" s="148"/>
      <c r="Z118" s="148"/>
      <c r="AA118" s="148"/>
      <c r="AB118" s="148"/>
      <c r="AC118" s="148"/>
      <c r="AD118" s="148"/>
      <c r="AE118" s="148"/>
      <c r="AF118" s="148"/>
      <c r="AG118" s="148"/>
      <c r="AH118" s="148"/>
      <c r="AI118" s="148"/>
      <c r="AJ118" s="148"/>
      <c r="AK118" s="148"/>
      <c r="AL118" s="148"/>
      <c r="AM118" s="148"/>
      <c r="AN118" s="148"/>
      <c r="AO118" s="148"/>
      <c r="AP118" s="148"/>
      <c r="AQ118" s="148"/>
      <c r="AR118" s="147" t="s">
        <v>489</v>
      </c>
      <c r="AS118" s="147" t="s">
        <v>489</v>
      </c>
      <c r="AT118" s="148"/>
      <c r="AU118" s="147" t="s">
        <v>1729</v>
      </c>
      <c r="AV118" s="148">
        <v>454</v>
      </c>
    </row>
    <row r="119" spans="1:48" ht="30" customHeight="1">
      <c r="A119" s="144" t="s">
        <v>769</v>
      </c>
      <c r="B119" s="144" t="s">
        <v>770</v>
      </c>
      <c r="C119" s="144" t="s">
        <v>203</v>
      </c>
      <c r="D119" s="145">
        <v>18</v>
      </c>
      <c r="E119" s="152"/>
      <c r="F119" s="152"/>
      <c r="G119" s="152"/>
      <c r="H119" s="152"/>
      <c r="I119" s="152"/>
      <c r="J119" s="152"/>
      <c r="K119" s="152"/>
      <c r="L119" s="152"/>
      <c r="M119" s="144" t="s">
        <v>489</v>
      </c>
      <c r="N119" s="147" t="s">
        <v>1730</v>
      </c>
      <c r="O119" s="147" t="s">
        <v>489</v>
      </c>
      <c r="P119" s="147" t="s">
        <v>489</v>
      </c>
      <c r="Q119" s="147" t="s">
        <v>616</v>
      </c>
      <c r="R119" s="147" t="s">
        <v>485</v>
      </c>
      <c r="S119" s="147" t="s">
        <v>485</v>
      </c>
      <c r="T119" s="147" t="s">
        <v>655</v>
      </c>
      <c r="U119" s="148"/>
      <c r="V119" s="148"/>
      <c r="W119" s="148"/>
      <c r="X119" s="148"/>
      <c r="Y119" s="148"/>
      <c r="Z119" s="148"/>
      <c r="AA119" s="148"/>
      <c r="AB119" s="148"/>
      <c r="AC119" s="148"/>
      <c r="AD119" s="148"/>
      <c r="AE119" s="148"/>
      <c r="AF119" s="148"/>
      <c r="AG119" s="148"/>
      <c r="AH119" s="148"/>
      <c r="AI119" s="148"/>
      <c r="AJ119" s="148"/>
      <c r="AK119" s="148"/>
      <c r="AL119" s="148"/>
      <c r="AM119" s="148"/>
      <c r="AN119" s="148"/>
      <c r="AO119" s="148"/>
      <c r="AP119" s="148"/>
      <c r="AQ119" s="148"/>
      <c r="AR119" s="147" t="s">
        <v>489</v>
      </c>
      <c r="AS119" s="147" t="s">
        <v>489</v>
      </c>
      <c r="AT119" s="148"/>
      <c r="AU119" s="147" t="s">
        <v>1731</v>
      </c>
      <c r="AV119" s="148">
        <v>455</v>
      </c>
    </row>
    <row r="120" spans="1:48" ht="30" customHeight="1">
      <c r="A120" s="144" t="s">
        <v>771</v>
      </c>
      <c r="B120" s="144" t="s">
        <v>772</v>
      </c>
      <c r="C120" s="144" t="s">
        <v>773</v>
      </c>
      <c r="D120" s="145">
        <v>1</v>
      </c>
      <c r="E120" s="152"/>
      <c r="F120" s="152"/>
      <c r="G120" s="152"/>
      <c r="H120" s="152"/>
      <c r="I120" s="152"/>
      <c r="J120" s="152"/>
      <c r="K120" s="152"/>
      <c r="L120" s="152"/>
      <c r="M120" s="144" t="s">
        <v>489</v>
      </c>
      <c r="N120" s="147" t="s">
        <v>1732</v>
      </c>
      <c r="O120" s="147" t="s">
        <v>489</v>
      </c>
      <c r="P120" s="147" t="s">
        <v>489</v>
      </c>
      <c r="Q120" s="147" t="s">
        <v>616</v>
      </c>
      <c r="R120" s="147" t="s">
        <v>485</v>
      </c>
      <c r="S120" s="147" t="s">
        <v>485</v>
      </c>
      <c r="T120" s="147" t="s">
        <v>655</v>
      </c>
      <c r="U120" s="148"/>
      <c r="V120" s="148"/>
      <c r="W120" s="148"/>
      <c r="X120" s="148"/>
      <c r="Y120" s="148"/>
      <c r="Z120" s="148"/>
      <c r="AA120" s="148"/>
      <c r="AB120" s="148"/>
      <c r="AC120" s="148"/>
      <c r="AD120" s="148"/>
      <c r="AE120" s="148"/>
      <c r="AF120" s="148"/>
      <c r="AG120" s="148"/>
      <c r="AH120" s="148"/>
      <c r="AI120" s="148"/>
      <c r="AJ120" s="148"/>
      <c r="AK120" s="148"/>
      <c r="AL120" s="148"/>
      <c r="AM120" s="148"/>
      <c r="AN120" s="148"/>
      <c r="AO120" s="148"/>
      <c r="AP120" s="148"/>
      <c r="AQ120" s="148"/>
      <c r="AR120" s="147" t="s">
        <v>489</v>
      </c>
      <c r="AS120" s="147" t="s">
        <v>489</v>
      </c>
      <c r="AT120" s="148"/>
      <c r="AU120" s="147" t="s">
        <v>1733</v>
      </c>
      <c r="AV120" s="148">
        <v>601</v>
      </c>
    </row>
    <row r="121" spans="1:48" ht="30" customHeight="1">
      <c r="A121" s="144" t="s">
        <v>771</v>
      </c>
      <c r="B121" s="144" t="s">
        <v>774</v>
      </c>
      <c r="C121" s="144" t="s">
        <v>773</v>
      </c>
      <c r="D121" s="145">
        <v>1</v>
      </c>
      <c r="E121" s="152"/>
      <c r="F121" s="152"/>
      <c r="G121" s="152"/>
      <c r="H121" s="152"/>
      <c r="I121" s="152"/>
      <c r="J121" s="152"/>
      <c r="K121" s="152"/>
      <c r="L121" s="152"/>
      <c r="M121" s="144" t="s">
        <v>489</v>
      </c>
      <c r="N121" s="147" t="s">
        <v>1734</v>
      </c>
      <c r="O121" s="147" t="s">
        <v>489</v>
      </c>
      <c r="P121" s="147" t="s">
        <v>489</v>
      </c>
      <c r="Q121" s="147" t="s">
        <v>616</v>
      </c>
      <c r="R121" s="147" t="s">
        <v>485</v>
      </c>
      <c r="S121" s="147" t="s">
        <v>485</v>
      </c>
      <c r="T121" s="147" t="s">
        <v>655</v>
      </c>
      <c r="U121" s="148"/>
      <c r="V121" s="148"/>
      <c r="W121" s="148"/>
      <c r="X121" s="148"/>
      <c r="Y121" s="148"/>
      <c r="Z121" s="148"/>
      <c r="AA121" s="148"/>
      <c r="AB121" s="148"/>
      <c r="AC121" s="148"/>
      <c r="AD121" s="148"/>
      <c r="AE121" s="148"/>
      <c r="AF121" s="148"/>
      <c r="AG121" s="148"/>
      <c r="AH121" s="148"/>
      <c r="AI121" s="148"/>
      <c r="AJ121" s="148"/>
      <c r="AK121" s="148"/>
      <c r="AL121" s="148"/>
      <c r="AM121" s="148"/>
      <c r="AN121" s="148"/>
      <c r="AO121" s="148"/>
      <c r="AP121" s="148"/>
      <c r="AQ121" s="148"/>
      <c r="AR121" s="147" t="s">
        <v>489</v>
      </c>
      <c r="AS121" s="147" t="s">
        <v>489</v>
      </c>
      <c r="AT121" s="148"/>
      <c r="AU121" s="147" t="s">
        <v>1735</v>
      </c>
      <c r="AV121" s="148">
        <v>602</v>
      </c>
    </row>
    <row r="122" spans="1:48" ht="30" customHeight="1">
      <c r="A122" s="144" t="s">
        <v>771</v>
      </c>
      <c r="B122" s="144" t="s">
        <v>775</v>
      </c>
      <c r="C122" s="144" t="s">
        <v>773</v>
      </c>
      <c r="D122" s="145">
        <v>1</v>
      </c>
      <c r="E122" s="152"/>
      <c r="F122" s="152"/>
      <c r="G122" s="152"/>
      <c r="H122" s="152"/>
      <c r="I122" s="152"/>
      <c r="J122" s="152"/>
      <c r="K122" s="152"/>
      <c r="L122" s="152"/>
      <c r="M122" s="144" t="s">
        <v>489</v>
      </c>
      <c r="N122" s="147" t="s">
        <v>1736</v>
      </c>
      <c r="O122" s="147" t="s">
        <v>489</v>
      </c>
      <c r="P122" s="147" t="s">
        <v>489</v>
      </c>
      <c r="Q122" s="147" t="s">
        <v>616</v>
      </c>
      <c r="R122" s="147" t="s">
        <v>485</v>
      </c>
      <c r="S122" s="147" t="s">
        <v>485</v>
      </c>
      <c r="T122" s="147" t="s">
        <v>655</v>
      </c>
      <c r="U122" s="148"/>
      <c r="V122" s="148"/>
      <c r="W122" s="148"/>
      <c r="X122" s="148"/>
      <c r="Y122" s="148"/>
      <c r="Z122" s="148"/>
      <c r="AA122" s="148"/>
      <c r="AB122" s="148"/>
      <c r="AC122" s="148"/>
      <c r="AD122" s="148"/>
      <c r="AE122" s="148"/>
      <c r="AF122" s="148"/>
      <c r="AG122" s="148"/>
      <c r="AH122" s="148"/>
      <c r="AI122" s="148"/>
      <c r="AJ122" s="148"/>
      <c r="AK122" s="148"/>
      <c r="AL122" s="148"/>
      <c r="AM122" s="148"/>
      <c r="AN122" s="148"/>
      <c r="AO122" s="148"/>
      <c r="AP122" s="148"/>
      <c r="AQ122" s="148"/>
      <c r="AR122" s="147" t="s">
        <v>489</v>
      </c>
      <c r="AS122" s="147" t="s">
        <v>489</v>
      </c>
      <c r="AT122" s="148"/>
      <c r="AU122" s="147" t="s">
        <v>1737</v>
      </c>
      <c r="AV122" s="148">
        <v>603</v>
      </c>
    </row>
    <row r="123" spans="1:48" ht="30" customHeight="1">
      <c r="A123" s="144" t="s">
        <v>733</v>
      </c>
      <c r="B123" s="144" t="s">
        <v>776</v>
      </c>
      <c r="C123" s="144" t="s">
        <v>735</v>
      </c>
      <c r="D123" s="145">
        <v>94</v>
      </c>
      <c r="E123" s="152"/>
      <c r="F123" s="152"/>
      <c r="G123" s="152"/>
      <c r="H123" s="152"/>
      <c r="I123" s="152"/>
      <c r="J123" s="152"/>
      <c r="K123" s="152"/>
      <c r="L123" s="152"/>
      <c r="M123" s="144" t="s">
        <v>489</v>
      </c>
      <c r="N123" s="147" t="s">
        <v>1738</v>
      </c>
      <c r="O123" s="147" t="s">
        <v>489</v>
      </c>
      <c r="P123" s="147" t="s">
        <v>489</v>
      </c>
      <c r="Q123" s="147" t="s">
        <v>616</v>
      </c>
      <c r="R123" s="147" t="s">
        <v>655</v>
      </c>
      <c r="S123" s="147" t="s">
        <v>485</v>
      </c>
      <c r="T123" s="147" t="s">
        <v>485</v>
      </c>
      <c r="U123" s="148"/>
      <c r="V123" s="148"/>
      <c r="W123" s="148"/>
      <c r="X123" s="148"/>
      <c r="Y123" s="148"/>
      <c r="Z123" s="148"/>
      <c r="AA123" s="148"/>
      <c r="AB123" s="148"/>
      <c r="AC123" s="148"/>
      <c r="AD123" s="148"/>
      <c r="AE123" s="148"/>
      <c r="AF123" s="148"/>
      <c r="AG123" s="148"/>
      <c r="AH123" s="148"/>
      <c r="AI123" s="148"/>
      <c r="AJ123" s="148"/>
      <c r="AK123" s="148"/>
      <c r="AL123" s="148"/>
      <c r="AM123" s="148"/>
      <c r="AN123" s="148"/>
      <c r="AO123" s="148"/>
      <c r="AP123" s="148"/>
      <c r="AQ123" s="148"/>
      <c r="AR123" s="147" t="s">
        <v>489</v>
      </c>
      <c r="AS123" s="147" t="s">
        <v>489</v>
      </c>
      <c r="AT123" s="148"/>
      <c r="AU123" s="147" t="s">
        <v>1739</v>
      </c>
      <c r="AV123" s="148">
        <v>459</v>
      </c>
    </row>
    <row r="124" spans="1:48" ht="30" customHeight="1">
      <c r="A124" s="144" t="s">
        <v>733</v>
      </c>
      <c r="B124" s="144" t="s">
        <v>736</v>
      </c>
      <c r="C124" s="144" t="s">
        <v>735</v>
      </c>
      <c r="D124" s="145">
        <v>38</v>
      </c>
      <c r="E124" s="152"/>
      <c r="F124" s="152"/>
      <c r="G124" s="152"/>
      <c r="H124" s="152"/>
      <c r="I124" s="152"/>
      <c r="J124" s="152"/>
      <c r="K124" s="152"/>
      <c r="L124" s="152"/>
      <c r="M124" s="144" t="s">
        <v>489</v>
      </c>
      <c r="N124" s="147" t="s">
        <v>1659</v>
      </c>
      <c r="O124" s="147" t="s">
        <v>489</v>
      </c>
      <c r="P124" s="147" t="s">
        <v>489</v>
      </c>
      <c r="Q124" s="147" t="s">
        <v>616</v>
      </c>
      <c r="R124" s="147" t="s">
        <v>655</v>
      </c>
      <c r="S124" s="147" t="s">
        <v>485</v>
      </c>
      <c r="T124" s="147" t="s">
        <v>485</v>
      </c>
      <c r="U124" s="148"/>
      <c r="V124" s="148"/>
      <c r="W124" s="148"/>
      <c r="X124" s="148"/>
      <c r="Y124" s="148"/>
      <c r="Z124" s="148"/>
      <c r="AA124" s="148"/>
      <c r="AB124" s="148"/>
      <c r="AC124" s="148"/>
      <c r="AD124" s="148"/>
      <c r="AE124" s="148"/>
      <c r="AF124" s="148"/>
      <c r="AG124" s="148"/>
      <c r="AH124" s="148"/>
      <c r="AI124" s="148"/>
      <c r="AJ124" s="148"/>
      <c r="AK124" s="148"/>
      <c r="AL124" s="148"/>
      <c r="AM124" s="148"/>
      <c r="AN124" s="148"/>
      <c r="AO124" s="148"/>
      <c r="AP124" s="148"/>
      <c r="AQ124" s="148"/>
      <c r="AR124" s="147" t="s">
        <v>489</v>
      </c>
      <c r="AS124" s="147" t="s">
        <v>489</v>
      </c>
      <c r="AT124" s="148"/>
      <c r="AU124" s="147" t="s">
        <v>1740</v>
      </c>
      <c r="AV124" s="148">
        <v>460</v>
      </c>
    </row>
    <row r="125" spans="1:48" ht="30" customHeight="1">
      <c r="A125" s="144" t="s">
        <v>738</v>
      </c>
      <c r="B125" s="144" t="s">
        <v>739</v>
      </c>
      <c r="C125" s="144" t="s">
        <v>735</v>
      </c>
      <c r="D125" s="145">
        <v>2</v>
      </c>
      <c r="E125" s="152"/>
      <c r="F125" s="152"/>
      <c r="G125" s="152"/>
      <c r="H125" s="152"/>
      <c r="I125" s="152"/>
      <c r="J125" s="152"/>
      <c r="K125" s="152"/>
      <c r="L125" s="152"/>
      <c r="M125" s="144" t="s">
        <v>489</v>
      </c>
      <c r="N125" s="147" t="s">
        <v>1667</v>
      </c>
      <c r="O125" s="147" t="s">
        <v>489</v>
      </c>
      <c r="P125" s="147" t="s">
        <v>489</v>
      </c>
      <c r="Q125" s="147" t="s">
        <v>616</v>
      </c>
      <c r="R125" s="147" t="s">
        <v>655</v>
      </c>
      <c r="S125" s="147" t="s">
        <v>485</v>
      </c>
      <c r="T125" s="147" t="s">
        <v>485</v>
      </c>
      <c r="U125" s="148"/>
      <c r="V125" s="148"/>
      <c r="W125" s="148"/>
      <c r="X125" s="148"/>
      <c r="Y125" s="148"/>
      <c r="Z125" s="148"/>
      <c r="AA125" s="148"/>
      <c r="AB125" s="148"/>
      <c r="AC125" s="148"/>
      <c r="AD125" s="148"/>
      <c r="AE125" s="148"/>
      <c r="AF125" s="148"/>
      <c r="AG125" s="148"/>
      <c r="AH125" s="148"/>
      <c r="AI125" s="148"/>
      <c r="AJ125" s="148"/>
      <c r="AK125" s="148"/>
      <c r="AL125" s="148"/>
      <c r="AM125" s="148"/>
      <c r="AN125" s="148"/>
      <c r="AO125" s="148"/>
      <c r="AP125" s="148"/>
      <c r="AQ125" s="148"/>
      <c r="AR125" s="147" t="s">
        <v>489</v>
      </c>
      <c r="AS125" s="147" t="s">
        <v>489</v>
      </c>
      <c r="AT125" s="148"/>
      <c r="AU125" s="147" t="s">
        <v>1741</v>
      </c>
      <c r="AV125" s="148">
        <v>461</v>
      </c>
    </row>
    <row r="126" spans="1:48" ht="30" customHeight="1">
      <c r="A126" s="144" t="s">
        <v>777</v>
      </c>
      <c r="B126" s="144" t="s">
        <v>736</v>
      </c>
      <c r="C126" s="144" t="s">
        <v>735</v>
      </c>
      <c r="D126" s="145">
        <v>2</v>
      </c>
      <c r="E126" s="152"/>
      <c r="F126" s="152"/>
      <c r="G126" s="152"/>
      <c r="H126" s="152"/>
      <c r="I126" s="152"/>
      <c r="J126" s="152"/>
      <c r="K126" s="152"/>
      <c r="L126" s="152"/>
      <c r="M126" s="144" t="s">
        <v>489</v>
      </c>
      <c r="N126" s="147" t="s">
        <v>1742</v>
      </c>
      <c r="O126" s="147" t="s">
        <v>489</v>
      </c>
      <c r="P126" s="147" t="s">
        <v>489</v>
      </c>
      <c r="Q126" s="147" t="s">
        <v>616</v>
      </c>
      <c r="R126" s="147" t="s">
        <v>655</v>
      </c>
      <c r="S126" s="147" t="s">
        <v>485</v>
      </c>
      <c r="T126" s="147" t="s">
        <v>485</v>
      </c>
      <c r="U126" s="148"/>
      <c r="V126" s="148"/>
      <c r="W126" s="148"/>
      <c r="X126" s="148"/>
      <c r="Y126" s="148"/>
      <c r="Z126" s="148"/>
      <c r="AA126" s="148"/>
      <c r="AB126" s="148"/>
      <c r="AC126" s="148"/>
      <c r="AD126" s="148"/>
      <c r="AE126" s="148"/>
      <c r="AF126" s="148"/>
      <c r="AG126" s="148"/>
      <c r="AH126" s="148"/>
      <c r="AI126" s="148"/>
      <c r="AJ126" s="148"/>
      <c r="AK126" s="148"/>
      <c r="AL126" s="148"/>
      <c r="AM126" s="148"/>
      <c r="AN126" s="148"/>
      <c r="AO126" s="148"/>
      <c r="AP126" s="148"/>
      <c r="AQ126" s="148"/>
      <c r="AR126" s="147" t="s">
        <v>489</v>
      </c>
      <c r="AS126" s="147" t="s">
        <v>489</v>
      </c>
      <c r="AT126" s="148"/>
      <c r="AU126" s="147" t="s">
        <v>1743</v>
      </c>
      <c r="AV126" s="148">
        <v>462</v>
      </c>
    </row>
    <row r="127" spans="1:48" ht="30" customHeight="1">
      <c r="A127" s="144" t="s">
        <v>778</v>
      </c>
      <c r="B127" s="144" t="s">
        <v>736</v>
      </c>
      <c r="C127" s="144" t="s">
        <v>735</v>
      </c>
      <c r="D127" s="145">
        <v>1</v>
      </c>
      <c r="E127" s="152"/>
      <c r="F127" s="152"/>
      <c r="G127" s="152"/>
      <c r="H127" s="152"/>
      <c r="I127" s="152"/>
      <c r="J127" s="152"/>
      <c r="K127" s="152"/>
      <c r="L127" s="152"/>
      <c r="M127" s="144" t="s">
        <v>489</v>
      </c>
      <c r="N127" s="147" t="s">
        <v>1744</v>
      </c>
      <c r="O127" s="147" t="s">
        <v>489</v>
      </c>
      <c r="P127" s="147" t="s">
        <v>489</v>
      </c>
      <c r="Q127" s="147" t="s">
        <v>616</v>
      </c>
      <c r="R127" s="147" t="s">
        <v>655</v>
      </c>
      <c r="S127" s="147" t="s">
        <v>485</v>
      </c>
      <c r="T127" s="147" t="s">
        <v>485</v>
      </c>
      <c r="U127" s="148"/>
      <c r="V127" s="148"/>
      <c r="W127" s="148"/>
      <c r="X127" s="148"/>
      <c r="Y127" s="148"/>
      <c r="Z127" s="148"/>
      <c r="AA127" s="148"/>
      <c r="AB127" s="148"/>
      <c r="AC127" s="148"/>
      <c r="AD127" s="148"/>
      <c r="AE127" s="148"/>
      <c r="AF127" s="148"/>
      <c r="AG127" s="148"/>
      <c r="AH127" s="148"/>
      <c r="AI127" s="148"/>
      <c r="AJ127" s="148"/>
      <c r="AK127" s="148"/>
      <c r="AL127" s="148"/>
      <c r="AM127" s="148"/>
      <c r="AN127" s="148"/>
      <c r="AO127" s="148"/>
      <c r="AP127" s="148"/>
      <c r="AQ127" s="148"/>
      <c r="AR127" s="147" t="s">
        <v>489</v>
      </c>
      <c r="AS127" s="147" t="s">
        <v>489</v>
      </c>
      <c r="AT127" s="148"/>
      <c r="AU127" s="147" t="s">
        <v>1745</v>
      </c>
      <c r="AV127" s="148">
        <v>463</v>
      </c>
    </row>
    <row r="128" spans="1:48" ht="30" customHeight="1">
      <c r="A128" s="144" t="s">
        <v>779</v>
      </c>
      <c r="B128" s="144" t="s">
        <v>780</v>
      </c>
      <c r="C128" s="144" t="s">
        <v>735</v>
      </c>
      <c r="D128" s="145">
        <v>3</v>
      </c>
      <c r="E128" s="152"/>
      <c r="F128" s="152"/>
      <c r="G128" s="152"/>
      <c r="H128" s="152"/>
      <c r="I128" s="152"/>
      <c r="J128" s="152"/>
      <c r="K128" s="152"/>
      <c r="L128" s="152"/>
      <c r="M128" s="144" t="s">
        <v>489</v>
      </c>
      <c r="N128" s="147" t="s">
        <v>1746</v>
      </c>
      <c r="O128" s="147" t="s">
        <v>489</v>
      </c>
      <c r="P128" s="147" t="s">
        <v>489</v>
      </c>
      <c r="Q128" s="147" t="s">
        <v>616</v>
      </c>
      <c r="R128" s="147" t="s">
        <v>655</v>
      </c>
      <c r="S128" s="147" t="s">
        <v>485</v>
      </c>
      <c r="T128" s="147" t="s">
        <v>485</v>
      </c>
      <c r="U128" s="148"/>
      <c r="V128" s="148"/>
      <c r="W128" s="148"/>
      <c r="X128" s="148"/>
      <c r="Y128" s="148"/>
      <c r="Z128" s="148"/>
      <c r="AA128" s="148"/>
      <c r="AB128" s="148"/>
      <c r="AC128" s="148"/>
      <c r="AD128" s="148"/>
      <c r="AE128" s="148"/>
      <c r="AF128" s="148"/>
      <c r="AG128" s="148"/>
      <c r="AH128" s="148"/>
      <c r="AI128" s="148"/>
      <c r="AJ128" s="148"/>
      <c r="AK128" s="148"/>
      <c r="AL128" s="148"/>
      <c r="AM128" s="148"/>
      <c r="AN128" s="148"/>
      <c r="AO128" s="148"/>
      <c r="AP128" s="148"/>
      <c r="AQ128" s="148"/>
      <c r="AR128" s="147" t="s">
        <v>489</v>
      </c>
      <c r="AS128" s="147" t="s">
        <v>489</v>
      </c>
      <c r="AT128" s="148"/>
      <c r="AU128" s="147" t="s">
        <v>1747</v>
      </c>
      <c r="AV128" s="148">
        <v>464</v>
      </c>
    </row>
    <row r="129" spans="1:48" ht="30" customHeight="1">
      <c r="A129" s="144" t="s">
        <v>740</v>
      </c>
      <c r="B129" s="144" t="s">
        <v>776</v>
      </c>
      <c r="C129" s="144" t="s">
        <v>735</v>
      </c>
      <c r="D129" s="145">
        <v>21</v>
      </c>
      <c r="E129" s="152"/>
      <c r="F129" s="152"/>
      <c r="G129" s="152"/>
      <c r="H129" s="152"/>
      <c r="I129" s="152"/>
      <c r="J129" s="152"/>
      <c r="K129" s="152"/>
      <c r="L129" s="152"/>
      <c r="M129" s="144" t="s">
        <v>489</v>
      </c>
      <c r="N129" s="147" t="s">
        <v>1748</v>
      </c>
      <c r="O129" s="147" t="s">
        <v>489</v>
      </c>
      <c r="P129" s="147" t="s">
        <v>489</v>
      </c>
      <c r="Q129" s="147" t="s">
        <v>616</v>
      </c>
      <c r="R129" s="147" t="s">
        <v>655</v>
      </c>
      <c r="S129" s="147" t="s">
        <v>485</v>
      </c>
      <c r="T129" s="147" t="s">
        <v>485</v>
      </c>
      <c r="U129" s="148"/>
      <c r="V129" s="148"/>
      <c r="W129" s="148"/>
      <c r="X129" s="148"/>
      <c r="Y129" s="148"/>
      <c r="Z129" s="148"/>
      <c r="AA129" s="148"/>
      <c r="AB129" s="148"/>
      <c r="AC129" s="148"/>
      <c r="AD129" s="148"/>
      <c r="AE129" s="148"/>
      <c r="AF129" s="148"/>
      <c r="AG129" s="148"/>
      <c r="AH129" s="148"/>
      <c r="AI129" s="148"/>
      <c r="AJ129" s="148"/>
      <c r="AK129" s="148"/>
      <c r="AL129" s="148"/>
      <c r="AM129" s="148"/>
      <c r="AN129" s="148"/>
      <c r="AO129" s="148"/>
      <c r="AP129" s="148"/>
      <c r="AQ129" s="148"/>
      <c r="AR129" s="147" t="s">
        <v>489</v>
      </c>
      <c r="AS129" s="147" t="s">
        <v>489</v>
      </c>
      <c r="AT129" s="148"/>
      <c r="AU129" s="147" t="s">
        <v>1749</v>
      </c>
      <c r="AV129" s="148">
        <v>465</v>
      </c>
    </row>
    <row r="130" spans="1:48" ht="30" customHeight="1">
      <c r="A130" s="144" t="s">
        <v>740</v>
      </c>
      <c r="B130" s="144" t="s">
        <v>736</v>
      </c>
      <c r="C130" s="144" t="s">
        <v>735</v>
      </c>
      <c r="D130" s="145">
        <v>9</v>
      </c>
      <c r="E130" s="152"/>
      <c r="F130" s="152"/>
      <c r="G130" s="152"/>
      <c r="H130" s="152"/>
      <c r="I130" s="152"/>
      <c r="J130" s="152"/>
      <c r="K130" s="152"/>
      <c r="L130" s="152"/>
      <c r="M130" s="144" t="s">
        <v>489</v>
      </c>
      <c r="N130" s="147" t="s">
        <v>1673</v>
      </c>
      <c r="O130" s="147" t="s">
        <v>489</v>
      </c>
      <c r="P130" s="147" t="s">
        <v>489</v>
      </c>
      <c r="Q130" s="147" t="s">
        <v>616</v>
      </c>
      <c r="R130" s="147" t="s">
        <v>655</v>
      </c>
      <c r="S130" s="147" t="s">
        <v>485</v>
      </c>
      <c r="T130" s="147" t="s">
        <v>485</v>
      </c>
      <c r="U130" s="148"/>
      <c r="V130" s="148"/>
      <c r="W130" s="148"/>
      <c r="X130" s="148"/>
      <c r="Y130" s="148"/>
      <c r="Z130" s="148"/>
      <c r="AA130" s="148"/>
      <c r="AB130" s="148"/>
      <c r="AC130" s="148"/>
      <c r="AD130" s="148"/>
      <c r="AE130" s="148"/>
      <c r="AF130" s="148"/>
      <c r="AG130" s="148"/>
      <c r="AH130" s="148"/>
      <c r="AI130" s="148"/>
      <c r="AJ130" s="148"/>
      <c r="AK130" s="148"/>
      <c r="AL130" s="148"/>
      <c r="AM130" s="148"/>
      <c r="AN130" s="148"/>
      <c r="AO130" s="148"/>
      <c r="AP130" s="148"/>
      <c r="AQ130" s="148"/>
      <c r="AR130" s="147" t="s">
        <v>489</v>
      </c>
      <c r="AS130" s="147" t="s">
        <v>489</v>
      </c>
      <c r="AT130" s="148"/>
      <c r="AU130" s="147" t="s">
        <v>1750</v>
      </c>
      <c r="AV130" s="148">
        <v>466</v>
      </c>
    </row>
    <row r="131" spans="1:48" ht="30" customHeight="1">
      <c r="A131" s="144" t="s">
        <v>746</v>
      </c>
      <c r="B131" s="144" t="s">
        <v>781</v>
      </c>
      <c r="C131" s="144" t="s">
        <v>671</v>
      </c>
      <c r="D131" s="145">
        <v>3</v>
      </c>
      <c r="E131" s="152"/>
      <c r="F131" s="152"/>
      <c r="G131" s="152"/>
      <c r="H131" s="152"/>
      <c r="I131" s="152"/>
      <c r="J131" s="152"/>
      <c r="K131" s="152"/>
      <c r="L131" s="152"/>
      <c r="M131" s="144" t="s">
        <v>489</v>
      </c>
      <c r="N131" s="147" t="s">
        <v>1751</v>
      </c>
      <c r="O131" s="147" t="s">
        <v>489</v>
      </c>
      <c r="P131" s="147" t="s">
        <v>489</v>
      </c>
      <c r="Q131" s="147" t="s">
        <v>616</v>
      </c>
      <c r="R131" s="147" t="s">
        <v>655</v>
      </c>
      <c r="S131" s="147" t="s">
        <v>485</v>
      </c>
      <c r="T131" s="147" t="s">
        <v>485</v>
      </c>
      <c r="U131" s="148"/>
      <c r="V131" s="148"/>
      <c r="W131" s="148"/>
      <c r="X131" s="148"/>
      <c r="Y131" s="148"/>
      <c r="Z131" s="148"/>
      <c r="AA131" s="148"/>
      <c r="AB131" s="148"/>
      <c r="AC131" s="148"/>
      <c r="AD131" s="148"/>
      <c r="AE131" s="148"/>
      <c r="AF131" s="148"/>
      <c r="AG131" s="148"/>
      <c r="AH131" s="148"/>
      <c r="AI131" s="148"/>
      <c r="AJ131" s="148"/>
      <c r="AK131" s="148"/>
      <c r="AL131" s="148"/>
      <c r="AM131" s="148"/>
      <c r="AN131" s="148"/>
      <c r="AO131" s="148"/>
      <c r="AP131" s="148"/>
      <c r="AQ131" s="148"/>
      <c r="AR131" s="147" t="s">
        <v>489</v>
      </c>
      <c r="AS131" s="147" t="s">
        <v>489</v>
      </c>
      <c r="AT131" s="148"/>
      <c r="AU131" s="147" t="s">
        <v>1752</v>
      </c>
      <c r="AV131" s="148">
        <v>467</v>
      </c>
    </row>
    <row r="132" spans="1:48" ht="30" customHeight="1">
      <c r="A132" s="144" t="s">
        <v>746</v>
      </c>
      <c r="B132" s="144" t="s">
        <v>747</v>
      </c>
      <c r="C132" s="144" t="s">
        <v>671</v>
      </c>
      <c r="D132" s="145">
        <v>3</v>
      </c>
      <c r="E132" s="152"/>
      <c r="F132" s="152"/>
      <c r="G132" s="152"/>
      <c r="H132" s="152"/>
      <c r="I132" s="152"/>
      <c r="J132" s="152"/>
      <c r="K132" s="152"/>
      <c r="L132" s="152"/>
      <c r="M132" s="144" t="s">
        <v>489</v>
      </c>
      <c r="N132" s="147" t="s">
        <v>1683</v>
      </c>
      <c r="O132" s="147" t="s">
        <v>489</v>
      </c>
      <c r="P132" s="147" t="s">
        <v>489</v>
      </c>
      <c r="Q132" s="147" t="s">
        <v>616</v>
      </c>
      <c r="R132" s="147" t="s">
        <v>655</v>
      </c>
      <c r="S132" s="147" t="s">
        <v>485</v>
      </c>
      <c r="T132" s="147" t="s">
        <v>485</v>
      </c>
      <c r="U132" s="148"/>
      <c r="V132" s="148"/>
      <c r="W132" s="148"/>
      <c r="X132" s="148"/>
      <c r="Y132" s="148"/>
      <c r="Z132" s="148"/>
      <c r="AA132" s="148"/>
      <c r="AB132" s="148"/>
      <c r="AC132" s="148"/>
      <c r="AD132" s="148"/>
      <c r="AE132" s="148"/>
      <c r="AF132" s="148"/>
      <c r="AG132" s="148"/>
      <c r="AH132" s="148"/>
      <c r="AI132" s="148"/>
      <c r="AJ132" s="148"/>
      <c r="AK132" s="148"/>
      <c r="AL132" s="148"/>
      <c r="AM132" s="148"/>
      <c r="AN132" s="148"/>
      <c r="AO132" s="148"/>
      <c r="AP132" s="148"/>
      <c r="AQ132" s="148"/>
      <c r="AR132" s="147" t="s">
        <v>489</v>
      </c>
      <c r="AS132" s="147" t="s">
        <v>489</v>
      </c>
      <c r="AT132" s="148"/>
      <c r="AU132" s="147" t="s">
        <v>1753</v>
      </c>
      <c r="AV132" s="148">
        <v>468</v>
      </c>
    </row>
    <row r="133" spans="1:48" ht="30" customHeight="1">
      <c r="A133" s="144" t="s">
        <v>746</v>
      </c>
      <c r="B133" s="144" t="s">
        <v>782</v>
      </c>
      <c r="C133" s="144" t="s">
        <v>671</v>
      </c>
      <c r="D133" s="145">
        <v>78</v>
      </c>
      <c r="E133" s="152"/>
      <c r="F133" s="152"/>
      <c r="G133" s="152"/>
      <c r="H133" s="152"/>
      <c r="I133" s="152"/>
      <c r="J133" s="152"/>
      <c r="K133" s="152"/>
      <c r="L133" s="152"/>
      <c r="M133" s="144" t="s">
        <v>489</v>
      </c>
      <c r="N133" s="147" t="s">
        <v>1754</v>
      </c>
      <c r="O133" s="147" t="s">
        <v>489</v>
      </c>
      <c r="P133" s="147" t="s">
        <v>489</v>
      </c>
      <c r="Q133" s="147" t="s">
        <v>616</v>
      </c>
      <c r="R133" s="147" t="s">
        <v>655</v>
      </c>
      <c r="S133" s="147" t="s">
        <v>485</v>
      </c>
      <c r="T133" s="147" t="s">
        <v>485</v>
      </c>
      <c r="U133" s="148"/>
      <c r="V133" s="148"/>
      <c r="W133" s="148"/>
      <c r="X133" s="148"/>
      <c r="Y133" s="148"/>
      <c r="Z133" s="148"/>
      <c r="AA133" s="148"/>
      <c r="AB133" s="148"/>
      <c r="AC133" s="148"/>
      <c r="AD133" s="148"/>
      <c r="AE133" s="148"/>
      <c r="AF133" s="148"/>
      <c r="AG133" s="148"/>
      <c r="AH133" s="148"/>
      <c r="AI133" s="148"/>
      <c r="AJ133" s="148"/>
      <c r="AK133" s="148"/>
      <c r="AL133" s="148"/>
      <c r="AM133" s="148"/>
      <c r="AN133" s="148"/>
      <c r="AO133" s="148"/>
      <c r="AP133" s="148"/>
      <c r="AQ133" s="148"/>
      <c r="AR133" s="147" t="s">
        <v>489</v>
      </c>
      <c r="AS133" s="147" t="s">
        <v>489</v>
      </c>
      <c r="AT133" s="148"/>
      <c r="AU133" s="147" t="s">
        <v>1755</v>
      </c>
      <c r="AV133" s="148">
        <v>469</v>
      </c>
    </row>
    <row r="134" spans="1:48" ht="30" customHeight="1">
      <c r="A134" s="144" t="s">
        <v>746</v>
      </c>
      <c r="B134" s="144" t="s">
        <v>749</v>
      </c>
      <c r="C134" s="144" t="s">
        <v>671</v>
      </c>
      <c r="D134" s="145">
        <v>40</v>
      </c>
      <c r="E134" s="152"/>
      <c r="F134" s="152"/>
      <c r="G134" s="152"/>
      <c r="H134" s="152"/>
      <c r="I134" s="152"/>
      <c r="J134" s="152"/>
      <c r="K134" s="152"/>
      <c r="L134" s="152"/>
      <c r="M134" s="144" t="s">
        <v>489</v>
      </c>
      <c r="N134" s="147" t="s">
        <v>1687</v>
      </c>
      <c r="O134" s="147" t="s">
        <v>489</v>
      </c>
      <c r="P134" s="147" t="s">
        <v>489</v>
      </c>
      <c r="Q134" s="147" t="s">
        <v>616</v>
      </c>
      <c r="R134" s="147" t="s">
        <v>655</v>
      </c>
      <c r="S134" s="147" t="s">
        <v>485</v>
      </c>
      <c r="T134" s="147" t="s">
        <v>485</v>
      </c>
      <c r="U134" s="148"/>
      <c r="V134" s="148"/>
      <c r="W134" s="148"/>
      <c r="X134" s="148"/>
      <c r="Y134" s="148"/>
      <c r="Z134" s="148"/>
      <c r="AA134" s="148"/>
      <c r="AB134" s="148"/>
      <c r="AC134" s="148"/>
      <c r="AD134" s="148"/>
      <c r="AE134" s="148"/>
      <c r="AF134" s="148"/>
      <c r="AG134" s="148"/>
      <c r="AH134" s="148"/>
      <c r="AI134" s="148"/>
      <c r="AJ134" s="148"/>
      <c r="AK134" s="148"/>
      <c r="AL134" s="148"/>
      <c r="AM134" s="148"/>
      <c r="AN134" s="148"/>
      <c r="AO134" s="148"/>
      <c r="AP134" s="148"/>
      <c r="AQ134" s="148"/>
      <c r="AR134" s="147" t="s">
        <v>489</v>
      </c>
      <c r="AS134" s="147" t="s">
        <v>489</v>
      </c>
      <c r="AT134" s="148"/>
      <c r="AU134" s="147" t="s">
        <v>1756</v>
      </c>
      <c r="AV134" s="148">
        <v>470</v>
      </c>
    </row>
    <row r="135" spans="1:48" ht="30" customHeight="1">
      <c r="A135" s="144" t="s">
        <v>783</v>
      </c>
      <c r="B135" s="144" t="s">
        <v>784</v>
      </c>
      <c r="C135" s="144" t="s">
        <v>735</v>
      </c>
      <c r="D135" s="145">
        <v>1</v>
      </c>
      <c r="E135" s="152"/>
      <c r="F135" s="152"/>
      <c r="G135" s="152"/>
      <c r="H135" s="152"/>
      <c r="I135" s="152"/>
      <c r="J135" s="152"/>
      <c r="K135" s="152"/>
      <c r="L135" s="152"/>
      <c r="M135" s="144" t="s">
        <v>489</v>
      </c>
      <c r="N135" s="147" t="s">
        <v>1757</v>
      </c>
      <c r="O135" s="147" t="s">
        <v>489</v>
      </c>
      <c r="P135" s="147" t="s">
        <v>489</v>
      </c>
      <c r="Q135" s="147" t="s">
        <v>616</v>
      </c>
      <c r="R135" s="147" t="s">
        <v>655</v>
      </c>
      <c r="S135" s="147" t="s">
        <v>485</v>
      </c>
      <c r="T135" s="147" t="s">
        <v>485</v>
      </c>
      <c r="U135" s="148"/>
      <c r="V135" s="148"/>
      <c r="W135" s="148"/>
      <c r="X135" s="148"/>
      <c r="Y135" s="148"/>
      <c r="Z135" s="148"/>
      <c r="AA135" s="148"/>
      <c r="AB135" s="148"/>
      <c r="AC135" s="148"/>
      <c r="AD135" s="148"/>
      <c r="AE135" s="148"/>
      <c r="AF135" s="148"/>
      <c r="AG135" s="148"/>
      <c r="AH135" s="148"/>
      <c r="AI135" s="148"/>
      <c r="AJ135" s="148"/>
      <c r="AK135" s="148"/>
      <c r="AL135" s="148"/>
      <c r="AM135" s="148"/>
      <c r="AN135" s="148"/>
      <c r="AO135" s="148"/>
      <c r="AP135" s="148"/>
      <c r="AQ135" s="148"/>
      <c r="AR135" s="147" t="s">
        <v>489</v>
      </c>
      <c r="AS135" s="147" t="s">
        <v>489</v>
      </c>
      <c r="AT135" s="148"/>
      <c r="AU135" s="147" t="s">
        <v>1758</v>
      </c>
      <c r="AV135" s="148">
        <v>471</v>
      </c>
    </row>
    <row r="136" spans="1:48" ht="30" customHeight="1">
      <c r="A136" s="144" t="s">
        <v>783</v>
      </c>
      <c r="B136" s="144" t="s">
        <v>785</v>
      </c>
      <c r="C136" s="144" t="s">
        <v>735</v>
      </c>
      <c r="D136" s="145">
        <v>6</v>
      </c>
      <c r="E136" s="152"/>
      <c r="F136" s="152"/>
      <c r="G136" s="152"/>
      <c r="H136" s="152"/>
      <c r="I136" s="152"/>
      <c r="J136" s="152"/>
      <c r="K136" s="152"/>
      <c r="L136" s="152"/>
      <c r="M136" s="144" t="s">
        <v>489</v>
      </c>
      <c r="N136" s="147" t="s">
        <v>1759</v>
      </c>
      <c r="O136" s="147" t="s">
        <v>489</v>
      </c>
      <c r="P136" s="147" t="s">
        <v>489</v>
      </c>
      <c r="Q136" s="147" t="s">
        <v>616</v>
      </c>
      <c r="R136" s="147" t="s">
        <v>655</v>
      </c>
      <c r="S136" s="147" t="s">
        <v>485</v>
      </c>
      <c r="T136" s="147" t="s">
        <v>485</v>
      </c>
      <c r="U136" s="148"/>
      <c r="V136" s="148"/>
      <c r="W136" s="148"/>
      <c r="X136" s="148"/>
      <c r="Y136" s="148"/>
      <c r="Z136" s="148"/>
      <c r="AA136" s="148"/>
      <c r="AB136" s="148"/>
      <c r="AC136" s="148"/>
      <c r="AD136" s="148"/>
      <c r="AE136" s="148"/>
      <c r="AF136" s="148"/>
      <c r="AG136" s="148"/>
      <c r="AH136" s="148"/>
      <c r="AI136" s="148"/>
      <c r="AJ136" s="148"/>
      <c r="AK136" s="148"/>
      <c r="AL136" s="148"/>
      <c r="AM136" s="148"/>
      <c r="AN136" s="148"/>
      <c r="AO136" s="148"/>
      <c r="AP136" s="148"/>
      <c r="AQ136" s="148"/>
      <c r="AR136" s="147" t="s">
        <v>489</v>
      </c>
      <c r="AS136" s="147" t="s">
        <v>489</v>
      </c>
      <c r="AT136" s="148"/>
      <c r="AU136" s="147" t="s">
        <v>1760</v>
      </c>
      <c r="AV136" s="148">
        <v>472</v>
      </c>
    </row>
    <row r="137" spans="1:48" ht="30" customHeight="1">
      <c r="A137" s="144" t="s">
        <v>786</v>
      </c>
      <c r="B137" s="144" t="s">
        <v>787</v>
      </c>
      <c r="C137" s="144" t="s">
        <v>735</v>
      </c>
      <c r="D137" s="145">
        <v>1</v>
      </c>
      <c r="E137" s="152"/>
      <c r="F137" s="152"/>
      <c r="G137" s="152"/>
      <c r="H137" s="152"/>
      <c r="I137" s="152"/>
      <c r="J137" s="152"/>
      <c r="K137" s="152"/>
      <c r="L137" s="152"/>
      <c r="M137" s="144" t="s">
        <v>489</v>
      </c>
      <c r="N137" s="147" t="s">
        <v>1761</v>
      </c>
      <c r="O137" s="147" t="s">
        <v>489</v>
      </c>
      <c r="P137" s="147" t="s">
        <v>489</v>
      </c>
      <c r="Q137" s="147" t="s">
        <v>616</v>
      </c>
      <c r="R137" s="147" t="s">
        <v>655</v>
      </c>
      <c r="S137" s="147" t="s">
        <v>485</v>
      </c>
      <c r="T137" s="147" t="s">
        <v>485</v>
      </c>
      <c r="U137" s="148"/>
      <c r="V137" s="148"/>
      <c r="W137" s="148"/>
      <c r="X137" s="148"/>
      <c r="Y137" s="148"/>
      <c r="Z137" s="148"/>
      <c r="AA137" s="148"/>
      <c r="AB137" s="148"/>
      <c r="AC137" s="148"/>
      <c r="AD137" s="148"/>
      <c r="AE137" s="148"/>
      <c r="AF137" s="148"/>
      <c r="AG137" s="148"/>
      <c r="AH137" s="148"/>
      <c r="AI137" s="148"/>
      <c r="AJ137" s="148"/>
      <c r="AK137" s="148"/>
      <c r="AL137" s="148"/>
      <c r="AM137" s="148"/>
      <c r="AN137" s="148"/>
      <c r="AO137" s="148"/>
      <c r="AP137" s="148"/>
      <c r="AQ137" s="148"/>
      <c r="AR137" s="147" t="s">
        <v>489</v>
      </c>
      <c r="AS137" s="147" t="s">
        <v>489</v>
      </c>
      <c r="AT137" s="148"/>
      <c r="AU137" s="147" t="s">
        <v>1762</v>
      </c>
      <c r="AV137" s="148">
        <v>473</v>
      </c>
    </row>
    <row r="138" spans="1:48" ht="30" customHeight="1">
      <c r="A138" s="144" t="s">
        <v>788</v>
      </c>
      <c r="B138" s="144" t="s">
        <v>789</v>
      </c>
      <c r="C138" s="144" t="s">
        <v>735</v>
      </c>
      <c r="D138" s="145">
        <v>3</v>
      </c>
      <c r="E138" s="152"/>
      <c r="F138" s="152"/>
      <c r="G138" s="152"/>
      <c r="H138" s="152"/>
      <c r="I138" s="152"/>
      <c r="J138" s="152"/>
      <c r="K138" s="152"/>
      <c r="L138" s="152"/>
      <c r="M138" s="144" t="s">
        <v>489</v>
      </c>
      <c r="N138" s="147" t="s">
        <v>1763</v>
      </c>
      <c r="O138" s="147" t="s">
        <v>489</v>
      </c>
      <c r="P138" s="147" t="s">
        <v>489</v>
      </c>
      <c r="Q138" s="147" t="s">
        <v>616</v>
      </c>
      <c r="R138" s="147" t="s">
        <v>655</v>
      </c>
      <c r="S138" s="147" t="s">
        <v>485</v>
      </c>
      <c r="T138" s="147" t="s">
        <v>485</v>
      </c>
      <c r="U138" s="148"/>
      <c r="V138" s="148"/>
      <c r="W138" s="148"/>
      <c r="X138" s="148"/>
      <c r="Y138" s="148"/>
      <c r="Z138" s="148"/>
      <c r="AA138" s="148"/>
      <c r="AB138" s="148"/>
      <c r="AC138" s="148"/>
      <c r="AD138" s="148"/>
      <c r="AE138" s="148"/>
      <c r="AF138" s="148"/>
      <c r="AG138" s="148"/>
      <c r="AH138" s="148"/>
      <c r="AI138" s="148"/>
      <c r="AJ138" s="148"/>
      <c r="AK138" s="148"/>
      <c r="AL138" s="148"/>
      <c r="AM138" s="148"/>
      <c r="AN138" s="148"/>
      <c r="AO138" s="148"/>
      <c r="AP138" s="148"/>
      <c r="AQ138" s="148"/>
      <c r="AR138" s="147" t="s">
        <v>489</v>
      </c>
      <c r="AS138" s="147" t="s">
        <v>489</v>
      </c>
      <c r="AT138" s="148"/>
      <c r="AU138" s="147" t="s">
        <v>1764</v>
      </c>
      <c r="AV138" s="148">
        <v>474</v>
      </c>
    </row>
    <row r="139" spans="1:48" ht="30" customHeight="1">
      <c r="A139" s="144" t="s">
        <v>663</v>
      </c>
      <c r="B139" s="144" t="s">
        <v>664</v>
      </c>
      <c r="C139" s="144" t="s">
        <v>317</v>
      </c>
      <c r="D139" s="145">
        <v>5.0999999999999996</v>
      </c>
      <c r="E139" s="152"/>
      <c r="F139" s="152"/>
      <c r="G139" s="152"/>
      <c r="H139" s="152"/>
      <c r="I139" s="152"/>
      <c r="J139" s="152"/>
      <c r="K139" s="152"/>
      <c r="L139" s="152"/>
      <c r="M139" s="144" t="s">
        <v>489</v>
      </c>
      <c r="N139" s="147" t="s">
        <v>1564</v>
      </c>
      <c r="O139" s="147" t="s">
        <v>489</v>
      </c>
      <c r="P139" s="147" t="s">
        <v>489</v>
      </c>
      <c r="Q139" s="147" t="s">
        <v>616</v>
      </c>
      <c r="R139" s="147" t="s">
        <v>485</v>
      </c>
      <c r="S139" s="147" t="s">
        <v>485</v>
      </c>
      <c r="T139" s="147" t="s">
        <v>655</v>
      </c>
      <c r="U139" s="148"/>
      <c r="V139" s="148"/>
      <c r="W139" s="148"/>
      <c r="X139" s="148"/>
      <c r="Y139" s="148">
        <v>2</v>
      </c>
      <c r="Z139" s="148"/>
      <c r="AA139" s="148"/>
      <c r="AB139" s="148"/>
      <c r="AC139" s="148"/>
      <c r="AD139" s="148"/>
      <c r="AE139" s="148"/>
      <c r="AF139" s="148"/>
      <c r="AG139" s="148"/>
      <c r="AH139" s="148"/>
      <c r="AI139" s="148"/>
      <c r="AJ139" s="148"/>
      <c r="AK139" s="148"/>
      <c r="AL139" s="148"/>
      <c r="AM139" s="148"/>
      <c r="AN139" s="148"/>
      <c r="AO139" s="148"/>
      <c r="AP139" s="148"/>
      <c r="AQ139" s="148"/>
      <c r="AR139" s="147" t="s">
        <v>489</v>
      </c>
      <c r="AS139" s="147" t="s">
        <v>489</v>
      </c>
      <c r="AT139" s="148"/>
      <c r="AU139" s="147" t="s">
        <v>1765</v>
      </c>
      <c r="AV139" s="148">
        <v>475</v>
      </c>
    </row>
    <row r="140" spans="1:48" ht="30" customHeight="1">
      <c r="A140" s="144" t="s">
        <v>755</v>
      </c>
      <c r="B140" s="144" t="s">
        <v>664</v>
      </c>
      <c r="C140" s="144" t="s">
        <v>317</v>
      </c>
      <c r="D140" s="145">
        <v>11.9</v>
      </c>
      <c r="E140" s="152"/>
      <c r="F140" s="152"/>
      <c r="G140" s="152"/>
      <c r="H140" s="152"/>
      <c r="I140" s="152"/>
      <c r="J140" s="152"/>
      <c r="K140" s="152"/>
      <c r="L140" s="152"/>
      <c r="M140" s="144" t="s">
        <v>489</v>
      </c>
      <c r="N140" s="147" t="s">
        <v>1696</v>
      </c>
      <c r="O140" s="147" t="s">
        <v>489</v>
      </c>
      <c r="P140" s="147" t="s">
        <v>489</v>
      </c>
      <c r="Q140" s="147" t="s">
        <v>616</v>
      </c>
      <c r="R140" s="147" t="s">
        <v>485</v>
      </c>
      <c r="S140" s="147" t="s">
        <v>485</v>
      </c>
      <c r="T140" s="147" t="s">
        <v>655</v>
      </c>
      <c r="U140" s="148"/>
      <c r="V140" s="148"/>
      <c r="W140" s="148"/>
      <c r="X140" s="148"/>
      <c r="Y140" s="148">
        <v>2</v>
      </c>
      <c r="Z140" s="148"/>
      <c r="AA140" s="148"/>
      <c r="AB140" s="148"/>
      <c r="AC140" s="148"/>
      <c r="AD140" s="148"/>
      <c r="AE140" s="148"/>
      <c r="AF140" s="148"/>
      <c r="AG140" s="148"/>
      <c r="AH140" s="148"/>
      <c r="AI140" s="148"/>
      <c r="AJ140" s="148"/>
      <c r="AK140" s="148"/>
      <c r="AL140" s="148"/>
      <c r="AM140" s="148"/>
      <c r="AN140" s="148"/>
      <c r="AO140" s="148"/>
      <c r="AP140" s="148"/>
      <c r="AQ140" s="148"/>
      <c r="AR140" s="147" t="s">
        <v>489</v>
      </c>
      <c r="AS140" s="147" t="s">
        <v>489</v>
      </c>
      <c r="AT140" s="148"/>
      <c r="AU140" s="147" t="s">
        <v>1766</v>
      </c>
      <c r="AV140" s="148">
        <v>476</v>
      </c>
    </row>
    <row r="141" spans="1:48" ht="30" customHeight="1">
      <c r="A141" s="144" t="s">
        <v>665</v>
      </c>
      <c r="B141" s="144" t="s">
        <v>664</v>
      </c>
      <c r="C141" s="144" t="s">
        <v>317</v>
      </c>
      <c r="D141" s="145">
        <v>0.85</v>
      </c>
      <c r="E141" s="152"/>
      <c r="F141" s="152"/>
      <c r="G141" s="152"/>
      <c r="H141" s="152"/>
      <c r="I141" s="152"/>
      <c r="J141" s="152"/>
      <c r="K141" s="152"/>
      <c r="L141" s="152"/>
      <c r="M141" s="144" t="s">
        <v>489</v>
      </c>
      <c r="N141" s="147" t="s">
        <v>1566</v>
      </c>
      <c r="O141" s="147" t="s">
        <v>489</v>
      </c>
      <c r="P141" s="147" t="s">
        <v>489</v>
      </c>
      <c r="Q141" s="147" t="s">
        <v>616</v>
      </c>
      <c r="R141" s="147" t="s">
        <v>485</v>
      </c>
      <c r="S141" s="147" t="s">
        <v>485</v>
      </c>
      <c r="T141" s="147" t="s">
        <v>655</v>
      </c>
      <c r="U141" s="148"/>
      <c r="V141" s="148"/>
      <c r="W141" s="148"/>
      <c r="X141" s="148"/>
      <c r="Y141" s="148">
        <v>2</v>
      </c>
      <c r="Z141" s="148"/>
      <c r="AA141" s="148"/>
      <c r="AB141" s="148"/>
      <c r="AC141" s="148"/>
      <c r="AD141" s="148"/>
      <c r="AE141" s="148"/>
      <c r="AF141" s="148"/>
      <c r="AG141" s="148"/>
      <c r="AH141" s="148"/>
      <c r="AI141" s="148"/>
      <c r="AJ141" s="148"/>
      <c r="AK141" s="148"/>
      <c r="AL141" s="148"/>
      <c r="AM141" s="148"/>
      <c r="AN141" s="148"/>
      <c r="AO141" s="148"/>
      <c r="AP141" s="148"/>
      <c r="AQ141" s="148"/>
      <c r="AR141" s="147" t="s">
        <v>489</v>
      </c>
      <c r="AS141" s="147" t="s">
        <v>489</v>
      </c>
      <c r="AT141" s="148"/>
      <c r="AU141" s="147" t="s">
        <v>1767</v>
      </c>
      <c r="AV141" s="148">
        <v>477</v>
      </c>
    </row>
    <row r="142" spans="1:48" ht="30" customHeight="1">
      <c r="A142" s="144" t="s">
        <v>666</v>
      </c>
      <c r="B142" s="144" t="s">
        <v>667</v>
      </c>
      <c r="C142" s="144" t="s">
        <v>387</v>
      </c>
      <c r="D142" s="145">
        <v>1</v>
      </c>
      <c r="E142" s="152"/>
      <c r="F142" s="152"/>
      <c r="G142" s="152"/>
      <c r="H142" s="152"/>
      <c r="I142" s="152"/>
      <c r="J142" s="152"/>
      <c r="K142" s="152"/>
      <c r="L142" s="152"/>
      <c r="M142" s="144" t="s">
        <v>489</v>
      </c>
      <c r="N142" s="147" t="s">
        <v>1698</v>
      </c>
      <c r="O142" s="147" t="s">
        <v>489</v>
      </c>
      <c r="P142" s="147" t="s">
        <v>489</v>
      </c>
      <c r="Q142" s="147" t="s">
        <v>616</v>
      </c>
      <c r="R142" s="147" t="s">
        <v>485</v>
      </c>
      <c r="S142" s="147" t="s">
        <v>485</v>
      </c>
      <c r="T142" s="147" t="s">
        <v>485</v>
      </c>
      <c r="U142" s="148"/>
      <c r="V142" s="148"/>
      <c r="W142" s="148"/>
      <c r="X142" s="148"/>
      <c r="Y142" s="148"/>
      <c r="Z142" s="148"/>
      <c r="AA142" s="148"/>
      <c r="AB142" s="148"/>
      <c r="AC142" s="148"/>
      <c r="AD142" s="148"/>
      <c r="AE142" s="148"/>
      <c r="AF142" s="148"/>
      <c r="AG142" s="148"/>
      <c r="AH142" s="148"/>
      <c r="AI142" s="148"/>
      <c r="AJ142" s="148"/>
      <c r="AK142" s="148"/>
      <c r="AL142" s="148"/>
      <c r="AM142" s="148"/>
      <c r="AN142" s="148"/>
      <c r="AO142" s="148"/>
      <c r="AP142" s="148"/>
      <c r="AQ142" s="148"/>
      <c r="AR142" s="147" t="s">
        <v>489</v>
      </c>
      <c r="AS142" s="147" t="s">
        <v>489</v>
      </c>
      <c r="AT142" s="148"/>
      <c r="AU142" s="147" t="s">
        <v>1768</v>
      </c>
      <c r="AV142" s="148">
        <v>664</v>
      </c>
    </row>
    <row r="143" spans="1:48" ht="30" customHeight="1">
      <c r="A143" s="145"/>
      <c r="B143" s="145"/>
      <c r="C143" s="145"/>
      <c r="D143" s="145"/>
      <c r="E143" s="145"/>
      <c r="F143" s="145"/>
      <c r="G143" s="145"/>
      <c r="H143" s="145"/>
      <c r="I143" s="145"/>
      <c r="J143" s="145"/>
      <c r="K143" s="145"/>
      <c r="L143" s="145"/>
      <c r="M143" s="145"/>
    </row>
    <row r="144" spans="1:48" ht="30" customHeight="1">
      <c r="A144" s="145"/>
      <c r="B144" s="145"/>
      <c r="C144" s="145"/>
      <c r="D144" s="145"/>
      <c r="E144" s="145"/>
      <c r="F144" s="145"/>
      <c r="G144" s="145"/>
      <c r="H144" s="145"/>
      <c r="I144" s="145"/>
      <c r="J144" s="145"/>
      <c r="K144" s="145"/>
      <c r="L144" s="145"/>
      <c r="M144" s="145"/>
    </row>
    <row r="145" spans="1:48" ht="30" customHeight="1">
      <c r="A145" s="145"/>
      <c r="B145" s="145"/>
      <c r="C145" s="145"/>
      <c r="D145" s="145"/>
      <c r="E145" s="145"/>
      <c r="F145" s="145"/>
      <c r="G145" s="145"/>
      <c r="H145" s="145"/>
      <c r="I145" s="145"/>
      <c r="J145" s="145"/>
      <c r="K145" s="145"/>
      <c r="L145" s="145"/>
      <c r="M145" s="145"/>
    </row>
    <row r="146" spans="1:48" ht="30" customHeight="1">
      <c r="A146" s="145"/>
      <c r="B146" s="145"/>
      <c r="C146" s="145"/>
      <c r="D146" s="145"/>
      <c r="E146" s="145"/>
      <c r="F146" s="145"/>
      <c r="G146" s="145"/>
      <c r="H146" s="145"/>
      <c r="I146" s="145"/>
      <c r="J146" s="145"/>
      <c r="K146" s="145"/>
      <c r="L146" s="145"/>
      <c r="M146" s="145"/>
    </row>
    <row r="147" spans="1:48" ht="30" customHeight="1">
      <c r="A147" s="144" t="s">
        <v>621</v>
      </c>
      <c r="B147" s="145"/>
      <c r="C147" s="145"/>
      <c r="D147" s="145"/>
      <c r="E147" s="145"/>
      <c r="F147" s="152"/>
      <c r="G147" s="145"/>
      <c r="H147" s="152"/>
      <c r="I147" s="145"/>
      <c r="J147" s="152"/>
      <c r="K147" s="145"/>
      <c r="L147" s="152"/>
      <c r="M147" s="145"/>
      <c r="N147" s="142" t="s">
        <v>668</v>
      </c>
    </row>
    <row r="148" spans="1:48" ht="30" customHeight="1">
      <c r="A148" s="144" t="s">
        <v>617</v>
      </c>
      <c r="B148" s="144" t="s">
        <v>489</v>
      </c>
      <c r="C148" s="145"/>
      <c r="D148" s="145"/>
      <c r="E148" s="145"/>
      <c r="F148" s="145"/>
      <c r="G148" s="145"/>
      <c r="H148" s="145"/>
      <c r="I148" s="145"/>
      <c r="J148" s="145"/>
      <c r="K148" s="145"/>
      <c r="L148" s="145"/>
      <c r="M148" s="145"/>
      <c r="N148" s="148"/>
      <c r="O148" s="148"/>
      <c r="P148" s="148"/>
      <c r="Q148" s="147" t="s">
        <v>618</v>
      </c>
      <c r="R148" s="148"/>
      <c r="S148" s="148"/>
      <c r="T148" s="148"/>
      <c r="U148" s="148"/>
      <c r="V148" s="148"/>
      <c r="W148" s="148"/>
      <c r="X148" s="148"/>
      <c r="Y148" s="148"/>
      <c r="Z148" s="148"/>
      <c r="AA148" s="148"/>
      <c r="AB148" s="148"/>
      <c r="AC148" s="148"/>
      <c r="AD148" s="148"/>
      <c r="AE148" s="148"/>
      <c r="AF148" s="148"/>
      <c r="AG148" s="148"/>
      <c r="AH148" s="148"/>
      <c r="AI148" s="148"/>
      <c r="AJ148" s="148"/>
      <c r="AK148" s="148"/>
      <c r="AL148" s="148"/>
      <c r="AM148" s="148"/>
      <c r="AN148" s="148"/>
      <c r="AO148" s="148"/>
      <c r="AP148" s="148"/>
      <c r="AQ148" s="148"/>
      <c r="AR148" s="148"/>
      <c r="AS148" s="148"/>
      <c r="AT148" s="148"/>
      <c r="AU148" s="148"/>
      <c r="AV148" s="148"/>
    </row>
    <row r="149" spans="1:48" ht="30" customHeight="1">
      <c r="A149" s="144" t="s">
        <v>669</v>
      </c>
      <c r="B149" s="144" t="s">
        <v>756</v>
      </c>
      <c r="C149" s="144" t="s">
        <v>671</v>
      </c>
      <c r="D149" s="145">
        <v>1</v>
      </c>
      <c r="E149" s="152"/>
      <c r="F149" s="152"/>
      <c r="G149" s="152"/>
      <c r="H149" s="152"/>
      <c r="I149" s="152"/>
      <c r="J149" s="152"/>
      <c r="K149" s="152"/>
      <c r="L149" s="152"/>
      <c r="M149" s="144" t="s">
        <v>489</v>
      </c>
      <c r="N149" s="147" t="s">
        <v>1700</v>
      </c>
      <c r="O149" s="147" t="s">
        <v>489</v>
      </c>
      <c r="P149" s="147" t="s">
        <v>489</v>
      </c>
      <c r="Q149" s="147" t="s">
        <v>618</v>
      </c>
      <c r="R149" s="147" t="s">
        <v>485</v>
      </c>
      <c r="S149" s="147" t="s">
        <v>485</v>
      </c>
      <c r="T149" s="147" t="s">
        <v>655</v>
      </c>
      <c r="U149" s="148"/>
      <c r="V149" s="148"/>
      <c r="W149" s="148"/>
      <c r="X149" s="148">
        <v>1</v>
      </c>
      <c r="Y149" s="148"/>
      <c r="Z149" s="148"/>
      <c r="AA149" s="148"/>
      <c r="AB149" s="148"/>
      <c r="AC149" s="148"/>
      <c r="AD149" s="148"/>
      <c r="AE149" s="148"/>
      <c r="AF149" s="148"/>
      <c r="AG149" s="148"/>
      <c r="AH149" s="148"/>
      <c r="AI149" s="148"/>
      <c r="AJ149" s="148"/>
      <c r="AK149" s="148"/>
      <c r="AL149" s="148"/>
      <c r="AM149" s="148"/>
      <c r="AN149" s="148"/>
      <c r="AO149" s="148"/>
      <c r="AP149" s="148"/>
      <c r="AQ149" s="148"/>
      <c r="AR149" s="147" t="s">
        <v>489</v>
      </c>
      <c r="AS149" s="147" t="s">
        <v>489</v>
      </c>
      <c r="AT149" s="148"/>
      <c r="AU149" s="147" t="s">
        <v>1769</v>
      </c>
      <c r="AV149" s="148">
        <v>479</v>
      </c>
    </row>
    <row r="150" spans="1:48" ht="30" customHeight="1">
      <c r="A150" s="144" t="s">
        <v>669</v>
      </c>
      <c r="B150" s="144" t="s">
        <v>672</v>
      </c>
      <c r="C150" s="144" t="s">
        <v>671</v>
      </c>
      <c r="D150" s="145">
        <v>705</v>
      </c>
      <c r="E150" s="152"/>
      <c r="F150" s="152"/>
      <c r="G150" s="152"/>
      <c r="H150" s="152"/>
      <c r="I150" s="152"/>
      <c r="J150" s="152"/>
      <c r="K150" s="152"/>
      <c r="L150" s="152"/>
      <c r="M150" s="144" t="s">
        <v>489</v>
      </c>
      <c r="N150" s="147" t="s">
        <v>1572</v>
      </c>
      <c r="O150" s="147" t="s">
        <v>489</v>
      </c>
      <c r="P150" s="147" t="s">
        <v>489</v>
      </c>
      <c r="Q150" s="147" t="s">
        <v>618</v>
      </c>
      <c r="R150" s="147" t="s">
        <v>485</v>
      </c>
      <c r="S150" s="147" t="s">
        <v>485</v>
      </c>
      <c r="T150" s="147" t="s">
        <v>655</v>
      </c>
      <c r="U150" s="148"/>
      <c r="V150" s="148"/>
      <c r="W150" s="148"/>
      <c r="X150" s="148">
        <v>1</v>
      </c>
      <c r="Y150" s="148"/>
      <c r="Z150" s="148"/>
      <c r="AA150" s="148"/>
      <c r="AB150" s="148"/>
      <c r="AC150" s="148"/>
      <c r="AD150" s="148"/>
      <c r="AE150" s="148"/>
      <c r="AF150" s="148"/>
      <c r="AG150" s="148"/>
      <c r="AH150" s="148"/>
      <c r="AI150" s="148"/>
      <c r="AJ150" s="148"/>
      <c r="AK150" s="148"/>
      <c r="AL150" s="148"/>
      <c r="AM150" s="148"/>
      <c r="AN150" s="148"/>
      <c r="AO150" s="148"/>
      <c r="AP150" s="148"/>
      <c r="AQ150" s="148"/>
      <c r="AR150" s="147" t="s">
        <v>489</v>
      </c>
      <c r="AS150" s="147" t="s">
        <v>489</v>
      </c>
      <c r="AT150" s="148"/>
      <c r="AU150" s="147" t="s">
        <v>1770</v>
      </c>
      <c r="AV150" s="148">
        <v>480</v>
      </c>
    </row>
    <row r="151" spans="1:48" ht="30" customHeight="1">
      <c r="A151" s="144" t="s">
        <v>669</v>
      </c>
      <c r="B151" s="144" t="s">
        <v>790</v>
      </c>
      <c r="C151" s="144" t="s">
        <v>671</v>
      </c>
      <c r="D151" s="145">
        <v>216</v>
      </c>
      <c r="E151" s="152"/>
      <c r="F151" s="152"/>
      <c r="G151" s="152"/>
      <c r="H151" s="152"/>
      <c r="I151" s="152"/>
      <c r="J151" s="152"/>
      <c r="K151" s="152"/>
      <c r="L151" s="152"/>
      <c r="M151" s="144" t="s">
        <v>489</v>
      </c>
      <c r="N151" s="147" t="s">
        <v>1771</v>
      </c>
      <c r="O151" s="147" t="s">
        <v>489</v>
      </c>
      <c r="P151" s="147" t="s">
        <v>489</v>
      </c>
      <c r="Q151" s="147" t="s">
        <v>618</v>
      </c>
      <c r="R151" s="147" t="s">
        <v>485</v>
      </c>
      <c r="S151" s="147" t="s">
        <v>485</v>
      </c>
      <c r="T151" s="147" t="s">
        <v>655</v>
      </c>
      <c r="U151" s="148"/>
      <c r="V151" s="148"/>
      <c r="W151" s="148"/>
      <c r="X151" s="148">
        <v>1</v>
      </c>
      <c r="Y151" s="148"/>
      <c r="Z151" s="148"/>
      <c r="AA151" s="148"/>
      <c r="AB151" s="148"/>
      <c r="AC151" s="148"/>
      <c r="AD151" s="148"/>
      <c r="AE151" s="148"/>
      <c r="AF151" s="148"/>
      <c r="AG151" s="148"/>
      <c r="AH151" s="148"/>
      <c r="AI151" s="148"/>
      <c r="AJ151" s="148"/>
      <c r="AK151" s="148"/>
      <c r="AL151" s="148"/>
      <c r="AM151" s="148"/>
      <c r="AN151" s="148"/>
      <c r="AO151" s="148"/>
      <c r="AP151" s="148"/>
      <c r="AQ151" s="148"/>
      <c r="AR151" s="147" t="s">
        <v>489</v>
      </c>
      <c r="AS151" s="147" t="s">
        <v>489</v>
      </c>
      <c r="AT151" s="148"/>
      <c r="AU151" s="147" t="s">
        <v>1772</v>
      </c>
      <c r="AV151" s="148">
        <v>481</v>
      </c>
    </row>
    <row r="152" spans="1:48" ht="30" customHeight="1">
      <c r="A152" s="144" t="s">
        <v>669</v>
      </c>
      <c r="B152" s="144" t="s">
        <v>757</v>
      </c>
      <c r="C152" s="144" t="s">
        <v>671</v>
      </c>
      <c r="D152" s="145">
        <v>127</v>
      </c>
      <c r="E152" s="152"/>
      <c r="F152" s="152"/>
      <c r="G152" s="152"/>
      <c r="H152" s="152"/>
      <c r="I152" s="152"/>
      <c r="J152" s="152"/>
      <c r="K152" s="152"/>
      <c r="L152" s="152"/>
      <c r="M152" s="144" t="s">
        <v>489</v>
      </c>
      <c r="N152" s="147" t="s">
        <v>1702</v>
      </c>
      <c r="O152" s="147" t="s">
        <v>489</v>
      </c>
      <c r="P152" s="147" t="s">
        <v>489</v>
      </c>
      <c r="Q152" s="147" t="s">
        <v>618</v>
      </c>
      <c r="R152" s="147" t="s">
        <v>485</v>
      </c>
      <c r="S152" s="147" t="s">
        <v>485</v>
      </c>
      <c r="T152" s="147" t="s">
        <v>655</v>
      </c>
      <c r="U152" s="148"/>
      <c r="V152" s="148"/>
      <c r="W152" s="148"/>
      <c r="X152" s="148">
        <v>1</v>
      </c>
      <c r="Y152" s="148"/>
      <c r="Z152" s="148"/>
      <c r="AA152" s="148"/>
      <c r="AB152" s="148"/>
      <c r="AC152" s="148"/>
      <c r="AD152" s="148"/>
      <c r="AE152" s="148"/>
      <c r="AF152" s="148"/>
      <c r="AG152" s="148"/>
      <c r="AH152" s="148"/>
      <c r="AI152" s="148"/>
      <c r="AJ152" s="148"/>
      <c r="AK152" s="148"/>
      <c r="AL152" s="148"/>
      <c r="AM152" s="148"/>
      <c r="AN152" s="148"/>
      <c r="AO152" s="148"/>
      <c r="AP152" s="148"/>
      <c r="AQ152" s="148"/>
      <c r="AR152" s="147" t="s">
        <v>489</v>
      </c>
      <c r="AS152" s="147" t="s">
        <v>489</v>
      </c>
      <c r="AT152" s="148"/>
      <c r="AU152" s="147" t="s">
        <v>1773</v>
      </c>
      <c r="AV152" s="148">
        <v>482</v>
      </c>
    </row>
    <row r="153" spans="1:48" ht="30" customHeight="1">
      <c r="A153" s="144" t="s">
        <v>669</v>
      </c>
      <c r="B153" s="144" t="s">
        <v>673</v>
      </c>
      <c r="C153" s="144" t="s">
        <v>671</v>
      </c>
      <c r="D153" s="145">
        <v>40</v>
      </c>
      <c r="E153" s="152"/>
      <c r="F153" s="152"/>
      <c r="G153" s="152"/>
      <c r="H153" s="152"/>
      <c r="I153" s="152"/>
      <c r="J153" s="152"/>
      <c r="K153" s="152"/>
      <c r="L153" s="152"/>
      <c r="M153" s="144" t="s">
        <v>489</v>
      </c>
      <c r="N153" s="147" t="s">
        <v>1574</v>
      </c>
      <c r="O153" s="147" t="s">
        <v>489</v>
      </c>
      <c r="P153" s="147" t="s">
        <v>489</v>
      </c>
      <c r="Q153" s="147" t="s">
        <v>618</v>
      </c>
      <c r="R153" s="147" t="s">
        <v>485</v>
      </c>
      <c r="S153" s="147" t="s">
        <v>485</v>
      </c>
      <c r="T153" s="147" t="s">
        <v>655</v>
      </c>
      <c r="U153" s="148"/>
      <c r="V153" s="148"/>
      <c r="W153" s="148"/>
      <c r="X153" s="148">
        <v>1</v>
      </c>
      <c r="Y153" s="148"/>
      <c r="Z153" s="148"/>
      <c r="AA153" s="148"/>
      <c r="AB153" s="148"/>
      <c r="AC153" s="148"/>
      <c r="AD153" s="148"/>
      <c r="AE153" s="148"/>
      <c r="AF153" s="148"/>
      <c r="AG153" s="148"/>
      <c r="AH153" s="148"/>
      <c r="AI153" s="148"/>
      <c r="AJ153" s="148"/>
      <c r="AK153" s="148"/>
      <c r="AL153" s="148"/>
      <c r="AM153" s="148"/>
      <c r="AN153" s="148"/>
      <c r="AO153" s="148"/>
      <c r="AP153" s="148"/>
      <c r="AQ153" s="148"/>
      <c r="AR153" s="147" t="s">
        <v>489</v>
      </c>
      <c r="AS153" s="147" t="s">
        <v>489</v>
      </c>
      <c r="AT153" s="148"/>
      <c r="AU153" s="147" t="s">
        <v>1774</v>
      </c>
      <c r="AV153" s="148">
        <v>483</v>
      </c>
    </row>
    <row r="154" spans="1:48" ht="30" customHeight="1">
      <c r="A154" s="144" t="s">
        <v>674</v>
      </c>
      <c r="B154" s="144" t="s">
        <v>758</v>
      </c>
      <c r="C154" s="144" t="s">
        <v>671</v>
      </c>
      <c r="D154" s="145">
        <v>13</v>
      </c>
      <c r="E154" s="152"/>
      <c r="F154" s="152"/>
      <c r="G154" s="152"/>
      <c r="H154" s="152"/>
      <c r="I154" s="152"/>
      <c r="J154" s="152"/>
      <c r="K154" s="152"/>
      <c r="L154" s="152"/>
      <c r="M154" s="144" t="s">
        <v>489</v>
      </c>
      <c r="N154" s="147" t="s">
        <v>1705</v>
      </c>
      <c r="O154" s="147" t="s">
        <v>489</v>
      </c>
      <c r="P154" s="147" t="s">
        <v>489</v>
      </c>
      <c r="Q154" s="147" t="s">
        <v>618</v>
      </c>
      <c r="R154" s="147" t="s">
        <v>485</v>
      </c>
      <c r="S154" s="147" t="s">
        <v>485</v>
      </c>
      <c r="T154" s="147" t="s">
        <v>655</v>
      </c>
      <c r="U154" s="148"/>
      <c r="V154" s="148"/>
      <c r="W154" s="148"/>
      <c r="X154" s="148">
        <v>1</v>
      </c>
      <c r="Y154" s="148"/>
      <c r="Z154" s="148"/>
      <c r="AA154" s="148"/>
      <c r="AB154" s="148"/>
      <c r="AC154" s="148"/>
      <c r="AD154" s="148"/>
      <c r="AE154" s="148"/>
      <c r="AF154" s="148"/>
      <c r="AG154" s="148"/>
      <c r="AH154" s="148"/>
      <c r="AI154" s="148"/>
      <c r="AJ154" s="148"/>
      <c r="AK154" s="148"/>
      <c r="AL154" s="148"/>
      <c r="AM154" s="148"/>
      <c r="AN154" s="148"/>
      <c r="AO154" s="148"/>
      <c r="AP154" s="148"/>
      <c r="AQ154" s="148"/>
      <c r="AR154" s="147" t="s">
        <v>489</v>
      </c>
      <c r="AS154" s="147" t="s">
        <v>489</v>
      </c>
      <c r="AT154" s="148"/>
      <c r="AU154" s="147" t="s">
        <v>1775</v>
      </c>
      <c r="AV154" s="148">
        <v>484</v>
      </c>
    </row>
    <row r="155" spans="1:48" ht="30" customHeight="1">
      <c r="A155" s="144" t="s">
        <v>674</v>
      </c>
      <c r="B155" s="144" t="s">
        <v>675</v>
      </c>
      <c r="C155" s="144" t="s">
        <v>671</v>
      </c>
      <c r="D155" s="145">
        <v>162</v>
      </c>
      <c r="E155" s="152"/>
      <c r="F155" s="152"/>
      <c r="G155" s="152"/>
      <c r="H155" s="152"/>
      <c r="I155" s="152"/>
      <c r="J155" s="152"/>
      <c r="K155" s="152"/>
      <c r="L155" s="152"/>
      <c r="M155" s="144" t="s">
        <v>489</v>
      </c>
      <c r="N155" s="147" t="s">
        <v>1576</v>
      </c>
      <c r="O155" s="147" t="s">
        <v>489</v>
      </c>
      <c r="P155" s="147" t="s">
        <v>489</v>
      </c>
      <c r="Q155" s="147" t="s">
        <v>618</v>
      </c>
      <c r="R155" s="147" t="s">
        <v>485</v>
      </c>
      <c r="S155" s="147" t="s">
        <v>485</v>
      </c>
      <c r="T155" s="147" t="s">
        <v>655</v>
      </c>
      <c r="U155" s="148"/>
      <c r="V155" s="148"/>
      <c r="W155" s="148"/>
      <c r="X155" s="148">
        <v>1</v>
      </c>
      <c r="Y155" s="148"/>
      <c r="Z155" s="148"/>
      <c r="AA155" s="148"/>
      <c r="AB155" s="148"/>
      <c r="AC155" s="148"/>
      <c r="AD155" s="148"/>
      <c r="AE155" s="148"/>
      <c r="AF155" s="148"/>
      <c r="AG155" s="148"/>
      <c r="AH155" s="148"/>
      <c r="AI155" s="148"/>
      <c r="AJ155" s="148"/>
      <c r="AK155" s="148"/>
      <c r="AL155" s="148"/>
      <c r="AM155" s="148"/>
      <c r="AN155" s="148"/>
      <c r="AO155" s="148"/>
      <c r="AP155" s="148"/>
      <c r="AQ155" s="148"/>
      <c r="AR155" s="147" t="s">
        <v>489</v>
      </c>
      <c r="AS155" s="147" t="s">
        <v>489</v>
      </c>
      <c r="AT155" s="148"/>
      <c r="AU155" s="147" t="s">
        <v>1776</v>
      </c>
      <c r="AV155" s="148">
        <v>485</v>
      </c>
    </row>
    <row r="156" spans="1:48" ht="30" customHeight="1">
      <c r="A156" s="144" t="s">
        <v>674</v>
      </c>
      <c r="B156" s="144" t="s">
        <v>676</v>
      </c>
      <c r="C156" s="144" t="s">
        <v>671</v>
      </c>
      <c r="D156" s="145">
        <v>41</v>
      </c>
      <c r="E156" s="152"/>
      <c r="F156" s="152"/>
      <c r="G156" s="152"/>
      <c r="H156" s="152"/>
      <c r="I156" s="152"/>
      <c r="J156" s="152"/>
      <c r="K156" s="152"/>
      <c r="L156" s="152"/>
      <c r="M156" s="144" t="s">
        <v>489</v>
      </c>
      <c r="N156" s="147" t="s">
        <v>1578</v>
      </c>
      <c r="O156" s="147" t="s">
        <v>489</v>
      </c>
      <c r="P156" s="147" t="s">
        <v>489</v>
      </c>
      <c r="Q156" s="147" t="s">
        <v>618</v>
      </c>
      <c r="R156" s="147" t="s">
        <v>485</v>
      </c>
      <c r="S156" s="147" t="s">
        <v>485</v>
      </c>
      <c r="T156" s="147" t="s">
        <v>655</v>
      </c>
      <c r="U156" s="148"/>
      <c r="V156" s="148"/>
      <c r="W156" s="148"/>
      <c r="X156" s="148">
        <v>1</v>
      </c>
      <c r="Y156" s="148"/>
      <c r="Z156" s="148"/>
      <c r="AA156" s="148"/>
      <c r="AB156" s="148"/>
      <c r="AC156" s="148"/>
      <c r="AD156" s="148"/>
      <c r="AE156" s="148"/>
      <c r="AF156" s="148"/>
      <c r="AG156" s="148"/>
      <c r="AH156" s="148"/>
      <c r="AI156" s="148"/>
      <c r="AJ156" s="148"/>
      <c r="AK156" s="148"/>
      <c r="AL156" s="148"/>
      <c r="AM156" s="148"/>
      <c r="AN156" s="148"/>
      <c r="AO156" s="148"/>
      <c r="AP156" s="148"/>
      <c r="AQ156" s="148"/>
      <c r="AR156" s="147" t="s">
        <v>489</v>
      </c>
      <c r="AS156" s="147" t="s">
        <v>489</v>
      </c>
      <c r="AT156" s="148"/>
      <c r="AU156" s="147" t="s">
        <v>1777</v>
      </c>
      <c r="AV156" s="148">
        <v>486</v>
      </c>
    </row>
    <row r="157" spans="1:48" ht="30" customHeight="1">
      <c r="A157" s="144" t="s">
        <v>674</v>
      </c>
      <c r="B157" s="144" t="s">
        <v>677</v>
      </c>
      <c r="C157" s="144" t="s">
        <v>671</v>
      </c>
      <c r="D157" s="145">
        <v>56</v>
      </c>
      <c r="E157" s="152"/>
      <c r="F157" s="152"/>
      <c r="G157" s="152"/>
      <c r="H157" s="152"/>
      <c r="I157" s="152"/>
      <c r="J157" s="152"/>
      <c r="K157" s="152"/>
      <c r="L157" s="152"/>
      <c r="M157" s="144" t="s">
        <v>489</v>
      </c>
      <c r="N157" s="147" t="s">
        <v>1580</v>
      </c>
      <c r="O157" s="147" t="s">
        <v>489</v>
      </c>
      <c r="P157" s="147" t="s">
        <v>489</v>
      </c>
      <c r="Q157" s="147" t="s">
        <v>618</v>
      </c>
      <c r="R157" s="147" t="s">
        <v>485</v>
      </c>
      <c r="S157" s="147" t="s">
        <v>485</v>
      </c>
      <c r="T157" s="147" t="s">
        <v>655</v>
      </c>
      <c r="U157" s="148"/>
      <c r="V157" s="148"/>
      <c r="W157" s="148"/>
      <c r="X157" s="148">
        <v>1</v>
      </c>
      <c r="Y157" s="148"/>
      <c r="Z157" s="148"/>
      <c r="AA157" s="148"/>
      <c r="AB157" s="148"/>
      <c r="AC157" s="148"/>
      <c r="AD157" s="148"/>
      <c r="AE157" s="148"/>
      <c r="AF157" s="148"/>
      <c r="AG157" s="148"/>
      <c r="AH157" s="148"/>
      <c r="AI157" s="148"/>
      <c r="AJ157" s="148"/>
      <c r="AK157" s="148"/>
      <c r="AL157" s="148"/>
      <c r="AM157" s="148"/>
      <c r="AN157" s="148"/>
      <c r="AO157" s="148"/>
      <c r="AP157" s="148"/>
      <c r="AQ157" s="148"/>
      <c r="AR157" s="147" t="s">
        <v>489</v>
      </c>
      <c r="AS157" s="147" t="s">
        <v>489</v>
      </c>
      <c r="AT157" s="148"/>
      <c r="AU157" s="147" t="s">
        <v>1778</v>
      </c>
      <c r="AV157" s="148">
        <v>487</v>
      </c>
    </row>
    <row r="158" spans="1:48" ht="30" customHeight="1">
      <c r="A158" s="144" t="s">
        <v>728</v>
      </c>
      <c r="B158" s="144" t="s">
        <v>729</v>
      </c>
      <c r="C158" s="144" t="s">
        <v>387</v>
      </c>
      <c r="D158" s="145">
        <v>1</v>
      </c>
      <c r="E158" s="152"/>
      <c r="F158" s="152"/>
      <c r="G158" s="152"/>
      <c r="H158" s="152"/>
      <c r="I158" s="152"/>
      <c r="J158" s="152"/>
      <c r="K158" s="152"/>
      <c r="L158" s="152"/>
      <c r="M158" s="144" t="s">
        <v>489</v>
      </c>
      <c r="N158" s="147" t="s">
        <v>1568</v>
      </c>
      <c r="O158" s="147" t="s">
        <v>489</v>
      </c>
      <c r="P158" s="147" t="s">
        <v>489</v>
      </c>
      <c r="Q158" s="147" t="s">
        <v>618</v>
      </c>
      <c r="R158" s="147" t="s">
        <v>485</v>
      </c>
      <c r="S158" s="147" t="s">
        <v>485</v>
      </c>
      <c r="T158" s="147" t="s">
        <v>485</v>
      </c>
      <c r="U158" s="148"/>
      <c r="V158" s="148"/>
      <c r="W158" s="148"/>
      <c r="X158" s="148"/>
      <c r="Y158" s="148"/>
      <c r="Z158" s="148"/>
      <c r="AA158" s="148"/>
      <c r="AB158" s="148"/>
      <c r="AC158" s="148"/>
      <c r="AD158" s="148"/>
      <c r="AE158" s="148"/>
      <c r="AF158" s="148"/>
      <c r="AG158" s="148"/>
      <c r="AH158" s="148"/>
      <c r="AI158" s="148"/>
      <c r="AJ158" s="148"/>
      <c r="AK158" s="148"/>
      <c r="AL158" s="148"/>
      <c r="AM158" s="148"/>
      <c r="AN158" s="148"/>
      <c r="AO158" s="148"/>
      <c r="AP158" s="148"/>
      <c r="AQ158" s="148"/>
      <c r="AR158" s="147" t="s">
        <v>489</v>
      </c>
      <c r="AS158" s="147" t="s">
        <v>489</v>
      </c>
      <c r="AT158" s="148"/>
      <c r="AU158" s="147" t="s">
        <v>1779</v>
      </c>
      <c r="AV158" s="148">
        <v>665</v>
      </c>
    </row>
    <row r="159" spans="1:48" ht="30" customHeight="1">
      <c r="A159" s="144" t="s">
        <v>678</v>
      </c>
      <c r="B159" s="144" t="s">
        <v>680</v>
      </c>
      <c r="C159" s="144" t="s">
        <v>203</v>
      </c>
      <c r="D159" s="145">
        <v>262</v>
      </c>
      <c r="E159" s="152"/>
      <c r="F159" s="152"/>
      <c r="G159" s="152"/>
      <c r="H159" s="152"/>
      <c r="I159" s="152"/>
      <c r="J159" s="152"/>
      <c r="K159" s="152"/>
      <c r="L159" s="152"/>
      <c r="M159" s="144" t="s">
        <v>489</v>
      </c>
      <c r="N159" s="147" t="s">
        <v>1584</v>
      </c>
      <c r="O159" s="147" t="s">
        <v>489</v>
      </c>
      <c r="P159" s="147" t="s">
        <v>489</v>
      </c>
      <c r="Q159" s="147" t="s">
        <v>618</v>
      </c>
      <c r="R159" s="147" t="s">
        <v>485</v>
      </c>
      <c r="S159" s="147" t="s">
        <v>485</v>
      </c>
      <c r="T159" s="147" t="s">
        <v>655</v>
      </c>
      <c r="U159" s="148"/>
      <c r="V159" s="148"/>
      <c r="W159" s="148"/>
      <c r="X159" s="148"/>
      <c r="Y159" s="148"/>
      <c r="Z159" s="148"/>
      <c r="AA159" s="148"/>
      <c r="AB159" s="148"/>
      <c r="AC159" s="148"/>
      <c r="AD159" s="148"/>
      <c r="AE159" s="148"/>
      <c r="AF159" s="148"/>
      <c r="AG159" s="148"/>
      <c r="AH159" s="148"/>
      <c r="AI159" s="148"/>
      <c r="AJ159" s="148"/>
      <c r="AK159" s="148"/>
      <c r="AL159" s="148"/>
      <c r="AM159" s="148"/>
      <c r="AN159" s="148"/>
      <c r="AO159" s="148"/>
      <c r="AP159" s="148"/>
      <c r="AQ159" s="148"/>
      <c r="AR159" s="147" t="s">
        <v>489</v>
      </c>
      <c r="AS159" s="147" t="s">
        <v>489</v>
      </c>
      <c r="AT159" s="148"/>
      <c r="AU159" s="147" t="s">
        <v>1780</v>
      </c>
      <c r="AV159" s="148">
        <v>488</v>
      </c>
    </row>
    <row r="160" spans="1:48" ht="30" customHeight="1">
      <c r="A160" s="144" t="s">
        <v>678</v>
      </c>
      <c r="B160" s="144" t="s">
        <v>791</v>
      </c>
      <c r="C160" s="144" t="s">
        <v>203</v>
      </c>
      <c r="D160" s="145">
        <v>13</v>
      </c>
      <c r="E160" s="152"/>
      <c r="F160" s="152"/>
      <c r="G160" s="152"/>
      <c r="H160" s="152"/>
      <c r="I160" s="152"/>
      <c r="J160" s="152"/>
      <c r="K160" s="152"/>
      <c r="L160" s="152"/>
      <c r="M160" s="144" t="s">
        <v>489</v>
      </c>
      <c r="N160" s="147" t="s">
        <v>1781</v>
      </c>
      <c r="O160" s="147" t="s">
        <v>489</v>
      </c>
      <c r="P160" s="147" t="s">
        <v>489</v>
      </c>
      <c r="Q160" s="147" t="s">
        <v>618</v>
      </c>
      <c r="R160" s="147" t="s">
        <v>485</v>
      </c>
      <c r="S160" s="147" t="s">
        <v>485</v>
      </c>
      <c r="T160" s="147" t="s">
        <v>655</v>
      </c>
      <c r="U160" s="148"/>
      <c r="V160" s="148"/>
      <c r="W160" s="148"/>
      <c r="X160" s="148"/>
      <c r="Y160" s="148"/>
      <c r="Z160" s="148"/>
      <c r="AA160" s="148"/>
      <c r="AB160" s="148"/>
      <c r="AC160" s="148"/>
      <c r="AD160" s="148"/>
      <c r="AE160" s="148"/>
      <c r="AF160" s="148"/>
      <c r="AG160" s="148"/>
      <c r="AH160" s="148"/>
      <c r="AI160" s="148"/>
      <c r="AJ160" s="148"/>
      <c r="AK160" s="148"/>
      <c r="AL160" s="148"/>
      <c r="AM160" s="148"/>
      <c r="AN160" s="148"/>
      <c r="AO160" s="148"/>
      <c r="AP160" s="148"/>
      <c r="AQ160" s="148"/>
      <c r="AR160" s="147" t="s">
        <v>489</v>
      </c>
      <c r="AS160" s="147" t="s">
        <v>489</v>
      </c>
      <c r="AT160" s="148"/>
      <c r="AU160" s="147" t="s">
        <v>1782</v>
      </c>
      <c r="AV160" s="148">
        <v>489</v>
      </c>
    </row>
    <row r="161" spans="1:48" ht="30" customHeight="1">
      <c r="A161" s="144" t="s">
        <v>678</v>
      </c>
      <c r="B161" s="144" t="s">
        <v>792</v>
      </c>
      <c r="C161" s="144" t="s">
        <v>203</v>
      </c>
      <c r="D161" s="145">
        <v>15</v>
      </c>
      <c r="E161" s="152"/>
      <c r="F161" s="152"/>
      <c r="G161" s="152"/>
      <c r="H161" s="152"/>
      <c r="I161" s="152"/>
      <c r="J161" s="152"/>
      <c r="K161" s="152"/>
      <c r="L161" s="152"/>
      <c r="M161" s="144" t="s">
        <v>489</v>
      </c>
      <c r="N161" s="147" t="s">
        <v>1783</v>
      </c>
      <c r="O161" s="147" t="s">
        <v>489</v>
      </c>
      <c r="P161" s="147" t="s">
        <v>489</v>
      </c>
      <c r="Q161" s="147" t="s">
        <v>618</v>
      </c>
      <c r="R161" s="147" t="s">
        <v>485</v>
      </c>
      <c r="S161" s="147" t="s">
        <v>485</v>
      </c>
      <c r="T161" s="147" t="s">
        <v>655</v>
      </c>
      <c r="U161" s="148"/>
      <c r="V161" s="148"/>
      <c r="W161" s="148"/>
      <c r="X161" s="148"/>
      <c r="Y161" s="148"/>
      <c r="Z161" s="148"/>
      <c r="AA161" s="148"/>
      <c r="AB161" s="148"/>
      <c r="AC161" s="148"/>
      <c r="AD161" s="148"/>
      <c r="AE161" s="148"/>
      <c r="AF161" s="148"/>
      <c r="AG161" s="148"/>
      <c r="AH161" s="148"/>
      <c r="AI161" s="148"/>
      <c r="AJ161" s="148"/>
      <c r="AK161" s="148"/>
      <c r="AL161" s="148"/>
      <c r="AM161" s="148"/>
      <c r="AN161" s="148"/>
      <c r="AO161" s="148"/>
      <c r="AP161" s="148"/>
      <c r="AQ161" s="148"/>
      <c r="AR161" s="147" t="s">
        <v>489</v>
      </c>
      <c r="AS161" s="147" t="s">
        <v>489</v>
      </c>
      <c r="AT161" s="148"/>
      <c r="AU161" s="147" t="s">
        <v>1784</v>
      </c>
      <c r="AV161" s="148">
        <v>490</v>
      </c>
    </row>
    <row r="162" spans="1:48" ht="30" customHeight="1">
      <c r="A162" s="144" t="s">
        <v>678</v>
      </c>
      <c r="B162" s="144" t="s">
        <v>681</v>
      </c>
      <c r="C162" s="144" t="s">
        <v>203</v>
      </c>
      <c r="D162" s="145">
        <v>25</v>
      </c>
      <c r="E162" s="152"/>
      <c r="F162" s="152"/>
      <c r="G162" s="152"/>
      <c r="H162" s="152"/>
      <c r="I162" s="152"/>
      <c r="J162" s="152"/>
      <c r="K162" s="152"/>
      <c r="L162" s="152"/>
      <c r="M162" s="144" t="s">
        <v>489</v>
      </c>
      <c r="N162" s="147" t="s">
        <v>1586</v>
      </c>
      <c r="O162" s="147" t="s">
        <v>489</v>
      </c>
      <c r="P162" s="147" t="s">
        <v>489</v>
      </c>
      <c r="Q162" s="147" t="s">
        <v>618</v>
      </c>
      <c r="R162" s="147" t="s">
        <v>485</v>
      </c>
      <c r="S162" s="147" t="s">
        <v>485</v>
      </c>
      <c r="T162" s="147" t="s">
        <v>655</v>
      </c>
      <c r="U162" s="148"/>
      <c r="V162" s="148"/>
      <c r="W162" s="148"/>
      <c r="X162" s="148"/>
      <c r="Y162" s="148"/>
      <c r="Z162" s="148"/>
      <c r="AA162" s="148"/>
      <c r="AB162" s="148"/>
      <c r="AC162" s="148"/>
      <c r="AD162" s="148"/>
      <c r="AE162" s="148"/>
      <c r="AF162" s="148"/>
      <c r="AG162" s="148"/>
      <c r="AH162" s="148"/>
      <c r="AI162" s="148"/>
      <c r="AJ162" s="148"/>
      <c r="AK162" s="148"/>
      <c r="AL162" s="148"/>
      <c r="AM162" s="148"/>
      <c r="AN162" s="148"/>
      <c r="AO162" s="148"/>
      <c r="AP162" s="148"/>
      <c r="AQ162" s="148"/>
      <c r="AR162" s="147" t="s">
        <v>489</v>
      </c>
      <c r="AS162" s="147" t="s">
        <v>489</v>
      </c>
      <c r="AT162" s="148"/>
      <c r="AU162" s="147" t="s">
        <v>1785</v>
      </c>
      <c r="AV162" s="148">
        <v>491</v>
      </c>
    </row>
    <row r="163" spans="1:48" ht="30" customHeight="1">
      <c r="A163" s="144" t="s">
        <v>678</v>
      </c>
      <c r="B163" s="144" t="s">
        <v>793</v>
      </c>
      <c r="C163" s="144" t="s">
        <v>203</v>
      </c>
      <c r="D163" s="145">
        <v>192</v>
      </c>
      <c r="E163" s="152"/>
      <c r="F163" s="152"/>
      <c r="G163" s="152"/>
      <c r="H163" s="152"/>
      <c r="I163" s="152"/>
      <c r="J163" s="152"/>
      <c r="K163" s="152"/>
      <c r="L163" s="152"/>
      <c r="M163" s="144" t="s">
        <v>489</v>
      </c>
      <c r="N163" s="147" t="s">
        <v>1786</v>
      </c>
      <c r="O163" s="147" t="s">
        <v>489</v>
      </c>
      <c r="P163" s="147" t="s">
        <v>489</v>
      </c>
      <c r="Q163" s="147" t="s">
        <v>618</v>
      </c>
      <c r="R163" s="147" t="s">
        <v>485</v>
      </c>
      <c r="S163" s="147" t="s">
        <v>485</v>
      </c>
      <c r="T163" s="147" t="s">
        <v>655</v>
      </c>
      <c r="U163" s="148"/>
      <c r="V163" s="148"/>
      <c r="W163" s="148"/>
      <c r="X163" s="148"/>
      <c r="Y163" s="148"/>
      <c r="Z163" s="148"/>
      <c r="AA163" s="148"/>
      <c r="AB163" s="148"/>
      <c r="AC163" s="148"/>
      <c r="AD163" s="148"/>
      <c r="AE163" s="148"/>
      <c r="AF163" s="148"/>
      <c r="AG163" s="148"/>
      <c r="AH163" s="148"/>
      <c r="AI163" s="148"/>
      <c r="AJ163" s="148"/>
      <c r="AK163" s="148"/>
      <c r="AL163" s="148"/>
      <c r="AM163" s="148"/>
      <c r="AN163" s="148"/>
      <c r="AO163" s="148"/>
      <c r="AP163" s="148"/>
      <c r="AQ163" s="148"/>
      <c r="AR163" s="147" t="s">
        <v>489</v>
      </c>
      <c r="AS163" s="147" t="s">
        <v>489</v>
      </c>
      <c r="AT163" s="148"/>
      <c r="AU163" s="147" t="s">
        <v>1787</v>
      </c>
      <c r="AV163" s="148">
        <v>492</v>
      </c>
    </row>
    <row r="164" spans="1:48" ht="30" customHeight="1">
      <c r="A164" s="144" t="s">
        <v>678</v>
      </c>
      <c r="B164" s="144" t="s">
        <v>794</v>
      </c>
      <c r="C164" s="144" t="s">
        <v>203</v>
      </c>
      <c r="D164" s="145">
        <v>75</v>
      </c>
      <c r="E164" s="152"/>
      <c r="F164" s="152"/>
      <c r="G164" s="152"/>
      <c r="H164" s="152"/>
      <c r="I164" s="152"/>
      <c r="J164" s="152"/>
      <c r="K164" s="152"/>
      <c r="L164" s="152"/>
      <c r="M164" s="144" t="s">
        <v>489</v>
      </c>
      <c r="N164" s="147" t="s">
        <v>1788</v>
      </c>
      <c r="O164" s="147" t="s">
        <v>489</v>
      </c>
      <c r="P164" s="147" t="s">
        <v>489</v>
      </c>
      <c r="Q164" s="147" t="s">
        <v>618</v>
      </c>
      <c r="R164" s="147" t="s">
        <v>485</v>
      </c>
      <c r="S164" s="147" t="s">
        <v>485</v>
      </c>
      <c r="T164" s="147" t="s">
        <v>655</v>
      </c>
      <c r="U164" s="148"/>
      <c r="V164" s="148"/>
      <c r="W164" s="148"/>
      <c r="X164" s="148"/>
      <c r="Y164" s="148"/>
      <c r="Z164" s="148"/>
      <c r="AA164" s="148"/>
      <c r="AB164" s="148"/>
      <c r="AC164" s="148"/>
      <c r="AD164" s="148"/>
      <c r="AE164" s="148"/>
      <c r="AF164" s="148"/>
      <c r="AG164" s="148"/>
      <c r="AH164" s="148"/>
      <c r="AI164" s="148"/>
      <c r="AJ164" s="148"/>
      <c r="AK164" s="148"/>
      <c r="AL164" s="148"/>
      <c r="AM164" s="148"/>
      <c r="AN164" s="148"/>
      <c r="AO164" s="148"/>
      <c r="AP164" s="148"/>
      <c r="AQ164" s="148"/>
      <c r="AR164" s="147" t="s">
        <v>489</v>
      </c>
      <c r="AS164" s="147" t="s">
        <v>489</v>
      </c>
      <c r="AT164" s="148"/>
      <c r="AU164" s="147" t="s">
        <v>1789</v>
      </c>
      <c r="AV164" s="148">
        <v>493</v>
      </c>
    </row>
    <row r="165" spans="1:48" ht="30" customHeight="1">
      <c r="A165" s="144" t="s">
        <v>678</v>
      </c>
      <c r="B165" s="144" t="s">
        <v>795</v>
      </c>
      <c r="C165" s="144" t="s">
        <v>203</v>
      </c>
      <c r="D165" s="145">
        <v>58</v>
      </c>
      <c r="E165" s="152"/>
      <c r="F165" s="152"/>
      <c r="G165" s="152"/>
      <c r="H165" s="152"/>
      <c r="I165" s="152"/>
      <c r="J165" s="152"/>
      <c r="K165" s="152"/>
      <c r="L165" s="152"/>
      <c r="M165" s="144" t="s">
        <v>489</v>
      </c>
      <c r="N165" s="147" t="s">
        <v>1790</v>
      </c>
      <c r="O165" s="147" t="s">
        <v>489</v>
      </c>
      <c r="P165" s="147" t="s">
        <v>489</v>
      </c>
      <c r="Q165" s="147" t="s">
        <v>618</v>
      </c>
      <c r="R165" s="147" t="s">
        <v>485</v>
      </c>
      <c r="S165" s="147" t="s">
        <v>485</v>
      </c>
      <c r="T165" s="147" t="s">
        <v>655</v>
      </c>
      <c r="U165" s="148"/>
      <c r="V165" s="148"/>
      <c r="W165" s="148"/>
      <c r="X165" s="148"/>
      <c r="Y165" s="148"/>
      <c r="Z165" s="148"/>
      <c r="AA165" s="148"/>
      <c r="AB165" s="148"/>
      <c r="AC165" s="148"/>
      <c r="AD165" s="148"/>
      <c r="AE165" s="148"/>
      <c r="AF165" s="148"/>
      <c r="AG165" s="148"/>
      <c r="AH165" s="148"/>
      <c r="AI165" s="148"/>
      <c r="AJ165" s="148"/>
      <c r="AK165" s="148"/>
      <c r="AL165" s="148"/>
      <c r="AM165" s="148"/>
      <c r="AN165" s="148"/>
      <c r="AO165" s="148"/>
      <c r="AP165" s="148"/>
      <c r="AQ165" s="148"/>
      <c r="AR165" s="147" t="s">
        <v>489</v>
      </c>
      <c r="AS165" s="147" t="s">
        <v>489</v>
      </c>
      <c r="AT165" s="148"/>
      <c r="AU165" s="147" t="s">
        <v>1791</v>
      </c>
      <c r="AV165" s="148">
        <v>494</v>
      </c>
    </row>
    <row r="166" spans="1:48" ht="30" customHeight="1">
      <c r="A166" s="144" t="s">
        <v>678</v>
      </c>
      <c r="B166" s="144" t="s">
        <v>683</v>
      </c>
      <c r="C166" s="144" t="s">
        <v>203</v>
      </c>
      <c r="D166" s="145">
        <v>22</v>
      </c>
      <c r="E166" s="152"/>
      <c r="F166" s="152"/>
      <c r="G166" s="152"/>
      <c r="H166" s="152"/>
      <c r="I166" s="152"/>
      <c r="J166" s="152"/>
      <c r="K166" s="152"/>
      <c r="L166" s="152"/>
      <c r="M166" s="144" t="s">
        <v>489</v>
      </c>
      <c r="N166" s="147" t="s">
        <v>1590</v>
      </c>
      <c r="O166" s="147" t="s">
        <v>489</v>
      </c>
      <c r="P166" s="147" t="s">
        <v>489</v>
      </c>
      <c r="Q166" s="147" t="s">
        <v>618</v>
      </c>
      <c r="R166" s="147" t="s">
        <v>485</v>
      </c>
      <c r="S166" s="147" t="s">
        <v>485</v>
      </c>
      <c r="T166" s="147" t="s">
        <v>655</v>
      </c>
      <c r="U166" s="148"/>
      <c r="V166" s="148"/>
      <c r="W166" s="148"/>
      <c r="X166" s="148"/>
      <c r="Y166" s="148"/>
      <c r="Z166" s="148"/>
      <c r="AA166" s="148"/>
      <c r="AB166" s="148"/>
      <c r="AC166" s="148"/>
      <c r="AD166" s="148"/>
      <c r="AE166" s="148"/>
      <c r="AF166" s="148"/>
      <c r="AG166" s="148"/>
      <c r="AH166" s="148"/>
      <c r="AI166" s="148"/>
      <c r="AJ166" s="148"/>
      <c r="AK166" s="148"/>
      <c r="AL166" s="148"/>
      <c r="AM166" s="148"/>
      <c r="AN166" s="148"/>
      <c r="AO166" s="148"/>
      <c r="AP166" s="148"/>
      <c r="AQ166" s="148"/>
      <c r="AR166" s="147" t="s">
        <v>489</v>
      </c>
      <c r="AS166" s="147" t="s">
        <v>489</v>
      </c>
      <c r="AT166" s="148"/>
      <c r="AU166" s="147" t="s">
        <v>1792</v>
      </c>
      <c r="AV166" s="148">
        <v>495</v>
      </c>
    </row>
    <row r="167" spans="1:48" ht="30" customHeight="1">
      <c r="A167" s="144" t="s">
        <v>678</v>
      </c>
      <c r="B167" s="144" t="s">
        <v>796</v>
      </c>
      <c r="C167" s="144" t="s">
        <v>203</v>
      </c>
      <c r="D167" s="145">
        <v>97</v>
      </c>
      <c r="E167" s="152"/>
      <c r="F167" s="152"/>
      <c r="G167" s="152"/>
      <c r="H167" s="152"/>
      <c r="I167" s="152"/>
      <c r="J167" s="152"/>
      <c r="K167" s="152"/>
      <c r="L167" s="152"/>
      <c r="M167" s="144" t="s">
        <v>489</v>
      </c>
      <c r="N167" s="147" t="s">
        <v>1793</v>
      </c>
      <c r="O167" s="147" t="s">
        <v>489</v>
      </c>
      <c r="P167" s="147" t="s">
        <v>489</v>
      </c>
      <c r="Q167" s="147" t="s">
        <v>618</v>
      </c>
      <c r="R167" s="147" t="s">
        <v>485</v>
      </c>
      <c r="S167" s="147" t="s">
        <v>485</v>
      </c>
      <c r="T167" s="147" t="s">
        <v>655</v>
      </c>
      <c r="U167" s="148"/>
      <c r="V167" s="148"/>
      <c r="W167" s="148"/>
      <c r="X167" s="148"/>
      <c r="Y167" s="148"/>
      <c r="Z167" s="148"/>
      <c r="AA167" s="148"/>
      <c r="AB167" s="148"/>
      <c r="AC167" s="148"/>
      <c r="AD167" s="148"/>
      <c r="AE167" s="148"/>
      <c r="AF167" s="148"/>
      <c r="AG167" s="148"/>
      <c r="AH167" s="148"/>
      <c r="AI167" s="148"/>
      <c r="AJ167" s="148"/>
      <c r="AK167" s="148"/>
      <c r="AL167" s="148"/>
      <c r="AM167" s="148"/>
      <c r="AN167" s="148"/>
      <c r="AO167" s="148"/>
      <c r="AP167" s="148"/>
      <c r="AQ167" s="148"/>
      <c r="AR167" s="147" t="s">
        <v>489</v>
      </c>
      <c r="AS167" s="147" t="s">
        <v>489</v>
      </c>
      <c r="AT167" s="148"/>
      <c r="AU167" s="147" t="s">
        <v>1794</v>
      </c>
      <c r="AV167" s="148">
        <v>496</v>
      </c>
    </row>
    <row r="168" spans="1:48" ht="30" customHeight="1">
      <c r="A168" s="144" t="s">
        <v>678</v>
      </c>
      <c r="B168" s="144" t="s">
        <v>797</v>
      </c>
      <c r="C168" s="144" t="s">
        <v>203</v>
      </c>
      <c r="D168" s="145">
        <v>81</v>
      </c>
      <c r="E168" s="152"/>
      <c r="F168" s="152"/>
      <c r="G168" s="152"/>
      <c r="H168" s="152"/>
      <c r="I168" s="152"/>
      <c r="J168" s="152"/>
      <c r="K168" s="152"/>
      <c r="L168" s="152"/>
      <c r="M168" s="144" t="s">
        <v>489</v>
      </c>
      <c r="N168" s="147" t="s">
        <v>1795</v>
      </c>
      <c r="O168" s="147" t="s">
        <v>489</v>
      </c>
      <c r="P168" s="147" t="s">
        <v>489</v>
      </c>
      <c r="Q168" s="147" t="s">
        <v>618</v>
      </c>
      <c r="R168" s="147" t="s">
        <v>485</v>
      </c>
      <c r="S168" s="147" t="s">
        <v>485</v>
      </c>
      <c r="T168" s="147" t="s">
        <v>655</v>
      </c>
      <c r="U168" s="148"/>
      <c r="V168" s="148"/>
      <c r="W168" s="148"/>
      <c r="X168" s="148"/>
      <c r="Y168" s="148"/>
      <c r="Z168" s="148"/>
      <c r="AA168" s="148"/>
      <c r="AB168" s="148"/>
      <c r="AC168" s="148"/>
      <c r="AD168" s="148"/>
      <c r="AE168" s="148"/>
      <c r="AF168" s="148"/>
      <c r="AG168" s="148"/>
      <c r="AH168" s="148"/>
      <c r="AI168" s="148"/>
      <c r="AJ168" s="148"/>
      <c r="AK168" s="148"/>
      <c r="AL168" s="148"/>
      <c r="AM168" s="148"/>
      <c r="AN168" s="148"/>
      <c r="AO168" s="148"/>
      <c r="AP168" s="148"/>
      <c r="AQ168" s="148"/>
      <c r="AR168" s="147" t="s">
        <v>489</v>
      </c>
      <c r="AS168" s="147" t="s">
        <v>489</v>
      </c>
      <c r="AT168" s="148"/>
      <c r="AU168" s="147" t="s">
        <v>1796</v>
      </c>
      <c r="AV168" s="148">
        <v>497</v>
      </c>
    </row>
    <row r="169" spans="1:48" ht="30" customHeight="1">
      <c r="A169" s="144" t="s">
        <v>678</v>
      </c>
      <c r="B169" s="144" t="s">
        <v>798</v>
      </c>
      <c r="C169" s="144" t="s">
        <v>203</v>
      </c>
      <c r="D169" s="145">
        <v>57</v>
      </c>
      <c r="E169" s="152"/>
      <c r="F169" s="152"/>
      <c r="G169" s="152"/>
      <c r="H169" s="152"/>
      <c r="I169" s="152"/>
      <c r="J169" s="152"/>
      <c r="K169" s="152"/>
      <c r="L169" s="152"/>
      <c r="M169" s="144" t="s">
        <v>489</v>
      </c>
      <c r="N169" s="147" t="s">
        <v>1797</v>
      </c>
      <c r="O169" s="147" t="s">
        <v>489</v>
      </c>
      <c r="P169" s="147" t="s">
        <v>489</v>
      </c>
      <c r="Q169" s="147" t="s">
        <v>618</v>
      </c>
      <c r="R169" s="147" t="s">
        <v>485</v>
      </c>
      <c r="S169" s="147" t="s">
        <v>485</v>
      </c>
      <c r="T169" s="147" t="s">
        <v>655</v>
      </c>
      <c r="U169" s="148"/>
      <c r="V169" s="148"/>
      <c r="W169" s="148"/>
      <c r="X169" s="148"/>
      <c r="Y169" s="148"/>
      <c r="Z169" s="148"/>
      <c r="AA169" s="148"/>
      <c r="AB169" s="148"/>
      <c r="AC169" s="148"/>
      <c r="AD169" s="148"/>
      <c r="AE169" s="148"/>
      <c r="AF169" s="148"/>
      <c r="AG169" s="148"/>
      <c r="AH169" s="148"/>
      <c r="AI169" s="148"/>
      <c r="AJ169" s="148"/>
      <c r="AK169" s="148"/>
      <c r="AL169" s="148"/>
      <c r="AM169" s="148"/>
      <c r="AN169" s="148"/>
      <c r="AO169" s="148"/>
      <c r="AP169" s="148"/>
      <c r="AQ169" s="148"/>
      <c r="AR169" s="147" t="s">
        <v>489</v>
      </c>
      <c r="AS169" s="147" t="s">
        <v>489</v>
      </c>
      <c r="AT169" s="148"/>
      <c r="AU169" s="147" t="s">
        <v>1798</v>
      </c>
      <c r="AV169" s="148">
        <v>498</v>
      </c>
    </row>
    <row r="170" spans="1:48" ht="30" customHeight="1">
      <c r="A170" s="144" t="s">
        <v>678</v>
      </c>
      <c r="B170" s="144" t="s">
        <v>759</v>
      </c>
      <c r="C170" s="144" t="s">
        <v>203</v>
      </c>
      <c r="D170" s="145">
        <v>41</v>
      </c>
      <c r="E170" s="152"/>
      <c r="F170" s="152"/>
      <c r="G170" s="152"/>
      <c r="H170" s="152"/>
      <c r="I170" s="152"/>
      <c r="J170" s="152"/>
      <c r="K170" s="152"/>
      <c r="L170" s="152"/>
      <c r="M170" s="144" t="s">
        <v>489</v>
      </c>
      <c r="N170" s="147" t="s">
        <v>1710</v>
      </c>
      <c r="O170" s="147" t="s">
        <v>489</v>
      </c>
      <c r="P170" s="147" t="s">
        <v>489</v>
      </c>
      <c r="Q170" s="147" t="s">
        <v>618</v>
      </c>
      <c r="R170" s="147" t="s">
        <v>485</v>
      </c>
      <c r="S170" s="147" t="s">
        <v>485</v>
      </c>
      <c r="T170" s="147" t="s">
        <v>655</v>
      </c>
      <c r="U170" s="148"/>
      <c r="V170" s="148"/>
      <c r="W170" s="148"/>
      <c r="X170" s="148"/>
      <c r="Y170" s="148"/>
      <c r="Z170" s="148"/>
      <c r="AA170" s="148"/>
      <c r="AB170" s="148"/>
      <c r="AC170" s="148"/>
      <c r="AD170" s="148"/>
      <c r="AE170" s="148"/>
      <c r="AF170" s="148"/>
      <c r="AG170" s="148"/>
      <c r="AH170" s="148"/>
      <c r="AI170" s="148"/>
      <c r="AJ170" s="148"/>
      <c r="AK170" s="148"/>
      <c r="AL170" s="148"/>
      <c r="AM170" s="148"/>
      <c r="AN170" s="148"/>
      <c r="AO170" s="148"/>
      <c r="AP170" s="148"/>
      <c r="AQ170" s="148"/>
      <c r="AR170" s="147" t="s">
        <v>489</v>
      </c>
      <c r="AS170" s="147" t="s">
        <v>489</v>
      </c>
      <c r="AT170" s="148"/>
      <c r="AU170" s="147" t="s">
        <v>1799</v>
      </c>
      <c r="AV170" s="148">
        <v>499</v>
      </c>
    </row>
    <row r="171" spans="1:48" ht="30" customHeight="1">
      <c r="A171" s="144" t="s">
        <v>678</v>
      </c>
      <c r="B171" s="144" t="s">
        <v>760</v>
      </c>
      <c r="C171" s="144" t="s">
        <v>203</v>
      </c>
      <c r="D171" s="145">
        <v>8</v>
      </c>
      <c r="E171" s="152"/>
      <c r="F171" s="152"/>
      <c r="G171" s="152"/>
      <c r="H171" s="152"/>
      <c r="I171" s="152"/>
      <c r="J171" s="152"/>
      <c r="K171" s="152"/>
      <c r="L171" s="152"/>
      <c r="M171" s="144" t="s">
        <v>489</v>
      </c>
      <c r="N171" s="147" t="s">
        <v>1712</v>
      </c>
      <c r="O171" s="147" t="s">
        <v>489</v>
      </c>
      <c r="P171" s="147" t="s">
        <v>489</v>
      </c>
      <c r="Q171" s="147" t="s">
        <v>618</v>
      </c>
      <c r="R171" s="147" t="s">
        <v>485</v>
      </c>
      <c r="S171" s="147" t="s">
        <v>485</v>
      </c>
      <c r="T171" s="147" t="s">
        <v>655</v>
      </c>
      <c r="U171" s="148"/>
      <c r="V171" s="148"/>
      <c r="W171" s="148"/>
      <c r="X171" s="148"/>
      <c r="Y171" s="148"/>
      <c r="Z171" s="148"/>
      <c r="AA171" s="148"/>
      <c r="AB171" s="148"/>
      <c r="AC171" s="148"/>
      <c r="AD171" s="148"/>
      <c r="AE171" s="148"/>
      <c r="AF171" s="148"/>
      <c r="AG171" s="148"/>
      <c r="AH171" s="148"/>
      <c r="AI171" s="148"/>
      <c r="AJ171" s="148"/>
      <c r="AK171" s="148"/>
      <c r="AL171" s="148"/>
      <c r="AM171" s="148"/>
      <c r="AN171" s="148"/>
      <c r="AO171" s="148"/>
      <c r="AP171" s="148"/>
      <c r="AQ171" s="148"/>
      <c r="AR171" s="147" t="s">
        <v>489</v>
      </c>
      <c r="AS171" s="147" t="s">
        <v>489</v>
      </c>
      <c r="AT171" s="148"/>
      <c r="AU171" s="147" t="s">
        <v>1800</v>
      </c>
      <c r="AV171" s="148">
        <v>500</v>
      </c>
    </row>
    <row r="172" spans="1:48" ht="30" customHeight="1">
      <c r="A172" s="144" t="s">
        <v>678</v>
      </c>
      <c r="B172" s="144" t="s">
        <v>761</v>
      </c>
      <c r="C172" s="144" t="s">
        <v>203</v>
      </c>
      <c r="D172" s="145">
        <v>1</v>
      </c>
      <c r="E172" s="152"/>
      <c r="F172" s="152"/>
      <c r="G172" s="152"/>
      <c r="H172" s="152"/>
      <c r="I172" s="152"/>
      <c r="J172" s="152"/>
      <c r="K172" s="152"/>
      <c r="L172" s="152"/>
      <c r="M172" s="144" t="s">
        <v>489</v>
      </c>
      <c r="N172" s="147" t="s">
        <v>1714</v>
      </c>
      <c r="O172" s="147" t="s">
        <v>489</v>
      </c>
      <c r="P172" s="147" t="s">
        <v>489</v>
      </c>
      <c r="Q172" s="147" t="s">
        <v>618</v>
      </c>
      <c r="R172" s="147" t="s">
        <v>485</v>
      </c>
      <c r="S172" s="147" t="s">
        <v>485</v>
      </c>
      <c r="T172" s="147" t="s">
        <v>655</v>
      </c>
      <c r="U172" s="148"/>
      <c r="V172" s="148"/>
      <c r="W172" s="148"/>
      <c r="X172" s="148"/>
      <c r="Y172" s="148"/>
      <c r="Z172" s="148"/>
      <c r="AA172" s="148"/>
      <c r="AB172" s="148"/>
      <c r="AC172" s="148"/>
      <c r="AD172" s="148"/>
      <c r="AE172" s="148"/>
      <c r="AF172" s="148"/>
      <c r="AG172" s="148"/>
      <c r="AH172" s="148"/>
      <c r="AI172" s="148"/>
      <c r="AJ172" s="148"/>
      <c r="AK172" s="148"/>
      <c r="AL172" s="148"/>
      <c r="AM172" s="148"/>
      <c r="AN172" s="148"/>
      <c r="AO172" s="148"/>
      <c r="AP172" s="148"/>
      <c r="AQ172" s="148"/>
      <c r="AR172" s="147" t="s">
        <v>489</v>
      </c>
      <c r="AS172" s="147" t="s">
        <v>489</v>
      </c>
      <c r="AT172" s="148"/>
      <c r="AU172" s="147" t="s">
        <v>1801</v>
      </c>
      <c r="AV172" s="148">
        <v>501</v>
      </c>
    </row>
    <row r="173" spans="1:48" ht="30" customHeight="1">
      <c r="A173" s="144" t="s">
        <v>678</v>
      </c>
      <c r="B173" s="144" t="s">
        <v>799</v>
      </c>
      <c r="C173" s="144" t="s">
        <v>203</v>
      </c>
      <c r="D173" s="145">
        <v>7</v>
      </c>
      <c r="E173" s="152"/>
      <c r="F173" s="152"/>
      <c r="G173" s="152"/>
      <c r="H173" s="152"/>
      <c r="I173" s="152"/>
      <c r="J173" s="152"/>
      <c r="K173" s="152"/>
      <c r="L173" s="152"/>
      <c r="M173" s="144" t="s">
        <v>489</v>
      </c>
      <c r="N173" s="147" t="s">
        <v>1802</v>
      </c>
      <c r="O173" s="147" t="s">
        <v>489</v>
      </c>
      <c r="P173" s="147" t="s">
        <v>489</v>
      </c>
      <c r="Q173" s="147" t="s">
        <v>618</v>
      </c>
      <c r="R173" s="147" t="s">
        <v>485</v>
      </c>
      <c r="S173" s="147" t="s">
        <v>485</v>
      </c>
      <c r="T173" s="147" t="s">
        <v>655</v>
      </c>
      <c r="U173" s="148"/>
      <c r="V173" s="148"/>
      <c r="W173" s="148"/>
      <c r="X173" s="148"/>
      <c r="Y173" s="148"/>
      <c r="Z173" s="148"/>
      <c r="AA173" s="148"/>
      <c r="AB173" s="148"/>
      <c r="AC173" s="148"/>
      <c r="AD173" s="148"/>
      <c r="AE173" s="148"/>
      <c r="AF173" s="148"/>
      <c r="AG173" s="148"/>
      <c r="AH173" s="148"/>
      <c r="AI173" s="148"/>
      <c r="AJ173" s="148"/>
      <c r="AK173" s="148"/>
      <c r="AL173" s="148"/>
      <c r="AM173" s="148"/>
      <c r="AN173" s="148"/>
      <c r="AO173" s="148"/>
      <c r="AP173" s="148"/>
      <c r="AQ173" s="148"/>
      <c r="AR173" s="147" t="s">
        <v>489</v>
      </c>
      <c r="AS173" s="147" t="s">
        <v>489</v>
      </c>
      <c r="AT173" s="148"/>
      <c r="AU173" s="147" t="s">
        <v>1803</v>
      </c>
      <c r="AV173" s="148">
        <v>502</v>
      </c>
    </row>
    <row r="174" spans="1:48" ht="30" customHeight="1">
      <c r="A174" s="144" t="s">
        <v>678</v>
      </c>
      <c r="B174" s="144" t="s">
        <v>800</v>
      </c>
      <c r="C174" s="144" t="s">
        <v>203</v>
      </c>
      <c r="D174" s="145">
        <v>2</v>
      </c>
      <c r="E174" s="152"/>
      <c r="F174" s="152"/>
      <c r="G174" s="152"/>
      <c r="H174" s="152"/>
      <c r="I174" s="152"/>
      <c r="J174" s="152"/>
      <c r="K174" s="152"/>
      <c r="L174" s="152"/>
      <c r="M174" s="144" t="s">
        <v>489</v>
      </c>
      <c r="N174" s="147" t="s">
        <v>1804</v>
      </c>
      <c r="O174" s="147" t="s">
        <v>489</v>
      </c>
      <c r="P174" s="147" t="s">
        <v>489</v>
      </c>
      <c r="Q174" s="147" t="s">
        <v>618</v>
      </c>
      <c r="R174" s="147" t="s">
        <v>485</v>
      </c>
      <c r="S174" s="147" t="s">
        <v>485</v>
      </c>
      <c r="T174" s="147" t="s">
        <v>655</v>
      </c>
      <c r="U174" s="148"/>
      <c r="V174" s="148"/>
      <c r="W174" s="148"/>
      <c r="X174" s="148"/>
      <c r="Y174" s="148"/>
      <c r="Z174" s="148"/>
      <c r="AA174" s="148"/>
      <c r="AB174" s="148"/>
      <c r="AC174" s="148"/>
      <c r="AD174" s="148"/>
      <c r="AE174" s="148"/>
      <c r="AF174" s="148"/>
      <c r="AG174" s="148"/>
      <c r="AH174" s="148"/>
      <c r="AI174" s="148"/>
      <c r="AJ174" s="148"/>
      <c r="AK174" s="148"/>
      <c r="AL174" s="148"/>
      <c r="AM174" s="148"/>
      <c r="AN174" s="148"/>
      <c r="AO174" s="148"/>
      <c r="AP174" s="148"/>
      <c r="AQ174" s="148"/>
      <c r="AR174" s="147" t="s">
        <v>489</v>
      </c>
      <c r="AS174" s="147" t="s">
        <v>489</v>
      </c>
      <c r="AT174" s="148"/>
      <c r="AU174" s="147" t="s">
        <v>1805</v>
      </c>
      <c r="AV174" s="148">
        <v>503</v>
      </c>
    </row>
    <row r="175" spans="1:48" ht="30" customHeight="1">
      <c r="A175" s="144" t="s">
        <v>678</v>
      </c>
      <c r="B175" s="144" t="s">
        <v>801</v>
      </c>
      <c r="C175" s="144" t="s">
        <v>203</v>
      </c>
      <c r="D175" s="145">
        <v>102</v>
      </c>
      <c r="E175" s="152"/>
      <c r="F175" s="152"/>
      <c r="G175" s="152"/>
      <c r="H175" s="152"/>
      <c r="I175" s="152"/>
      <c r="J175" s="152"/>
      <c r="K175" s="152"/>
      <c r="L175" s="152"/>
      <c r="M175" s="144" t="s">
        <v>489</v>
      </c>
      <c r="N175" s="147" t="s">
        <v>1806</v>
      </c>
      <c r="O175" s="147" t="s">
        <v>489</v>
      </c>
      <c r="P175" s="147" t="s">
        <v>489</v>
      </c>
      <c r="Q175" s="147" t="s">
        <v>618</v>
      </c>
      <c r="R175" s="147" t="s">
        <v>485</v>
      </c>
      <c r="S175" s="147" t="s">
        <v>485</v>
      </c>
      <c r="T175" s="147" t="s">
        <v>655</v>
      </c>
      <c r="U175" s="148"/>
      <c r="V175" s="148"/>
      <c r="W175" s="148"/>
      <c r="X175" s="148"/>
      <c r="Y175" s="148"/>
      <c r="Z175" s="148"/>
      <c r="AA175" s="148"/>
      <c r="AB175" s="148"/>
      <c r="AC175" s="148"/>
      <c r="AD175" s="148"/>
      <c r="AE175" s="148"/>
      <c r="AF175" s="148"/>
      <c r="AG175" s="148"/>
      <c r="AH175" s="148"/>
      <c r="AI175" s="148"/>
      <c r="AJ175" s="148"/>
      <c r="AK175" s="148"/>
      <c r="AL175" s="148"/>
      <c r="AM175" s="148"/>
      <c r="AN175" s="148"/>
      <c r="AO175" s="148"/>
      <c r="AP175" s="148"/>
      <c r="AQ175" s="148"/>
      <c r="AR175" s="147" t="s">
        <v>489</v>
      </c>
      <c r="AS175" s="147" t="s">
        <v>489</v>
      </c>
      <c r="AT175" s="148"/>
      <c r="AU175" s="147" t="s">
        <v>1807</v>
      </c>
      <c r="AV175" s="148">
        <v>504</v>
      </c>
    </row>
    <row r="176" spans="1:48" ht="30" customHeight="1">
      <c r="A176" s="144" t="s">
        <v>688</v>
      </c>
      <c r="B176" s="144" t="s">
        <v>762</v>
      </c>
      <c r="C176" s="144" t="s">
        <v>203</v>
      </c>
      <c r="D176" s="145">
        <v>1</v>
      </c>
      <c r="E176" s="152"/>
      <c r="F176" s="152"/>
      <c r="G176" s="152"/>
      <c r="H176" s="152"/>
      <c r="I176" s="152"/>
      <c r="J176" s="152"/>
      <c r="K176" s="152"/>
      <c r="L176" s="152"/>
      <c r="M176" s="144" t="s">
        <v>489</v>
      </c>
      <c r="N176" s="147" t="s">
        <v>1716</v>
      </c>
      <c r="O176" s="147" t="s">
        <v>489</v>
      </c>
      <c r="P176" s="147" t="s">
        <v>489</v>
      </c>
      <c r="Q176" s="147" t="s">
        <v>618</v>
      </c>
      <c r="R176" s="147" t="s">
        <v>485</v>
      </c>
      <c r="S176" s="147" t="s">
        <v>485</v>
      </c>
      <c r="T176" s="147" t="s">
        <v>655</v>
      </c>
      <c r="U176" s="148"/>
      <c r="V176" s="148"/>
      <c r="W176" s="148"/>
      <c r="X176" s="148"/>
      <c r="Y176" s="148"/>
      <c r="Z176" s="148"/>
      <c r="AA176" s="148"/>
      <c r="AB176" s="148"/>
      <c r="AC176" s="148"/>
      <c r="AD176" s="148"/>
      <c r="AE176" s="148"/>
      <c r="AF176" s="148"/>
      <c r="AG176" s="148"/>
      <c r="AH176" s="148"/>
      <c r="AI176" s="148"/>
      <c r="AJ176" s="148"/>
      <c r="AK176" s="148"/>
      <c r="AL176" s="148"/>
      <c r="AM176" s="148"/>
      <c r="AN176" s="148"/>
      <c r="AO176" s="148"/>
      <c r="AP176" s="148"/>
      <c r="AQ176" s="148"/>
      <c r="AR176" s="147" t="s">
        <v>489</v>
      </c>
      <c r="AS176" s="147" t="s">
        <v>489</v>
      </c>
      <c r="AT176" s="148"/>
      <c r="AU176" s="147" t="s">
        <v>1808</v>
      </c>
      <c r="AV176" s="148">
        <v>505</v>
      </c>
    </row>
    <row r="177" spans="1:48" ht="30" customHeight="1">
      <c r="A177" s="144" t="s">
        <v>688</v>
      </c>
      <c r="B177" s="144" t="s">
        <v>689</v>
      </c>
      <c r="C177" s="144" t="s">
        <v>203</v>
      </c>
      <c r="D177" s="145">
        <v>30</v>
      </c>
      <c r="E177" s="152"/>
      <c r="F177" s="152"/>
      <c r="G177" s="152"/>
      <c r="H177" s="152"/>
      <c r="I177" s="152"/>
      <c r="J177" s="152"/>
      <c r="K177" s="152"/>
      <c r="L177" s="152"/>
      <c r="M177" s="144" t="s">
        <v>489</v>
      </c>
      <c r="N177" s="147" t="s">
        <v>1600</v>
      </c>
      <c r="O177" s="147" t="s">
        <v>489</v>
      </c>
      <c r="P177" s="147" t="s">
        <v>489</v>
      </c>
      <c r="Q177" s="147" t="s">
        <v>618</v>
      </c>
      <c r="R177" s="147" t="s">
        <v>485</v>
      </c>
      <c r="S177" s="147" t="s">
        <v>485</v>
      </c>
      <c r="T177" s="147" t="s">
        <v>655</v>
      </c>
      <c r="U177" s="148"/>
      <c r="V177" s="148"/>
      <c r="W177" s="148"/>
      <c r="X177" s="148"/>
      <c r="Y177" s="148"/>
      <c r="Z177" s="148"/>
      <c r="AA177" s="148"/>
      <c r="AB177" s="148"/>
      <c r="AC177" s="148"/>
      <c r="AD177" s="148"/>
      <c r="AE177" s="148"/>
      <c r="AF177" s="148"/>
      <c r="AG177" s="148"/>
      <c r="AH177" s="148"/>
      <c r="AI177" s="148"/>
      <c r="AJ177" s="148"/>
      <c r="AK177" s="148"/>
      <c r="AL177" s="148"/>
      <c r="AM177" s="148"/>
      <c r="AN177" s="148"/>
      <c r="AO177" s="148"/>
      <c r="AP177" s="148"/>
      <c r="AQ177" s="148"/>
      <c r="AR177" s="147" t="s">
        <v>489</v>
      </c>
      <c r="AS177" s="147" t="s">
        <v>489</v>
      </c>
      <c r="AT177" s="148"/>
      <c r="AU177" s="147" t="s">
        <v>1809</v>
      </c>
      <c r="AV177" s="148">
        <v>506</v>
      </c>
    </row>
    <row r="178" spans="1:48" ht="30" customHeight="1">
      <c r="A178" s="144" t="s">
        <v>688</v>
      </c>
      <c r="B178" s="144" t="s">
        <v>690</v>
      </c>
      <c r="C178" s="144" t="s">
        <v>203</v>
      </c>
      <c r="D178" s="145">
        <v>3</v>
      </c>
      <c r="E178" s="152"/>
      <c r="F178" s="152"/>
      <c r="G178" s="152"/>
      <c r="H178" s="152"/>
      <c r="I178" s="152"/>
      <c r="J178" s="152"/>
      <c r="K178" s="152"/>
      <c r="L178" s="152"/>
      <c r="M178" s="144" t="s">
        <v>489</v>
      </c>
      <c r="N178" s="147" t="s">
        <v>1602</v>
      </c>
      <c r="O178" s="147" t="s">
        <v>489</v>
      </c>
      <c r="P178" s="147" t="s">
        <v>489</v>
      </c>
      <c r="Q178" s="147" t="s">
        <v>618</v>
      </c>
      <c r="R178" s="147" t="s">
        <v>485</v>
      </c>
      <c r="S178" s="147" t="s">
        <v>485</v>
      </c>
      <c r="T178" s="147" t="s">
        <v>655</v>
      </c>
      <c r="U178" s="148"/>
      <c r="V178" s="148"/>
      <c r="W178" s="148"/>
      <c r="X178" s="148"/>
      <c r="Y178" s="148"/>
      <c r="Z178" s="148"/>
      <c r="AA178" s="148"/>
      <c r="AB178" s="148"/>
      <c r="AC178" s="148"/>
      <c r="AD178" s="148"/>
      <c r="AE178" s="148"/>
      <c r="AF178" s="148"/>
      <c r="AG178" s="148"/>
      <c r="AH178" s="148"/>
      <c r="AI178" s="148"/>
      <c r="AJ178" s="148"/>
      <c r="AK178" s="148"/>
      <c r="AL178" s="148"/>
      <c r="AM178" s="148"/>
      <c r="AN178" s="148"/>
      <c r="AO178" s="148"/>
      <c r="AP178" s="148"/>
      <c r="AQ178" s="148"/>
      <c r="AR178" s="147" t="s">
        <v>489</v>
      </c>
      <c r="AS178" s="147" t="s">
        <v>489</v>
      </c>
      <c r="AT178" s="148"/>
      <c r="AU178" s="147" t="s">
        <v>1810</v>
      </c>
      <c r="AV178" s="148">
        <v>507</v>
      </c>
    </row>
    <row r="179" spans="1:48" ht="30" customHeight="1">
      <c r="A179" s="144" t="s">
        <v>688</v>
      </c>
      <c r="B179" s="144" t="s">
        <v>691</v>
      </c>
      <c r="C179" s="144" t="s">
        <v>203</v>
      </c>
      <c r="D179" s="145">
        <v>10</v>
      </c>
      <c r="E179" s="152"/>
      <c r="F179" s="152"/>
      <c r="G179" s="152"/>
      <c r="H179" s="152"/>
      <c r="I179" s="152"/>
      <c r="J179" s="152"/>
      <c r="K179" s="152"/>
      <c r="L179" s="152"/>
      <c r="M179" s="144" t="s">
        <v>489</v>
      </c>
      <c r="N179" s="147" t="s">
        <v>1604</v>
      </c>
      <c r="O179" s="147" t="s">
        <v>489</v>
      </c>
      <c r="P179" s="147" t="s">
        <v>489</v>
      </c>
      <c r="Q179" s="147" t="s">
        <v>618</v>
      </c>
      <c r="R179" s="147" t="s">
        <v>485</v>
      </c>
      <c r="S179" s="147" t="s">
        <v>485</v>
      </c>
      <c r="T179" s="147" t="s">
        <v>655</v>
      </c>
      <c r="U179" s="148"/>
      <c r="V179" s="148"/>
      <c r="W179" s="148"/>
      <c r="X179" s="148"/>
      <c r="Y179" s="148"/>
      <c r="Z179" s="148"/>
      <c r="AA179" s="148"/>
      <c r="AB179" s="148"/>
      <c r="AC179" s="148"/>
      <c r="AD179" s="148"/>
      <c r="AE179" s="148"/>
      <c r="AF179" s="148"/>
      <c r="AG179" s="148"/>
      <c r="AH179" s="148"/>
      <c r="AI179" s="148"/>
      <c r="AJ179" s="148"/>
      <c r="AK179" s="148"/>
      <c r="AL179" s="148"/>
      <c r="AM179" s="148"/>
      <c r="AN179" s="148"/>
      <c r="AO179" s="148"/>
      <c r="AP179" s="148"/>
      <c r="AQ179" s="148"/>
      <c r="AR179" s="147" t="s">
        <v>489</v>
      </c>
      <c r="AS179" s="147" t="s">
        <v>489</v>
      </c>
      <c r="AT179" s="148"/>
      <c r="AU179" s="147" t="s">
        <v>1811</v>
      </c>
      <c r="AV179" s="148">
        <v>508</v>
      </c>
    </row>
    <row r="180" spans="1:48" ht="30" customHeight="1">
      <c r="A180" s="144" t="s">
        <v>688</v>
      </c>
      <c r="B180" s="144" t="s">
        <v>763</v>
      </c>
      <c r="C180" s="144" t="s">
        <v>203</v>
      </c>
      <c r="D180" s="145">
        <v>10</v>
      </c>
      <c r="E180" s="152"/>
      <c r="F180" s="152"/>
      <c r="G180" s="152"/>
      <c r="H180" s="152"/>
      <c r="I180" s="152"/>
      <c r="J180" s="152"/>
      <c r="K180" s="152"/>
      <c r="L180" s="152"/>
      <c r="M180" s="144" t="s">
        <v>489</v>
      </c>
      <c r="N180" s="147" t="s">
        <v>1719</v>
      </c>
      <c r="O180" s="147" t="s">
        <v>489</v>
      </c>
      <c r="P180" s="147" t="s">
        <v>489</v>
      </c>
      <c r="Q180" s="147" t="s">
        <v>618</v>
      </c>
      <c r="R180" s="147" t="s">
        <v>485</v>
      </c>
      <c r="S180" s="147" t="s">
        <v>485</v>
      </c>
      <c r="T180" s="147" t="s">
        <v>655</v>
      </c>
      <c r="U180" s="148"/>
      <c r="V180" s="148"/>
      <c r="W180" s="148"/>
      <c r="X180" s="148"/>
      <c r="Y180" s="148"/>
      <c r="Z180" s="148"/>
      <c r="AA180" s="148"/>
      <c r="AB180" s="148"/>
      <c r="AC180" s="148"/>
      <c r="AD180" s="148"/>
      <c r="AE180" s="148"/>
      <c r="AF180" s="148"/>
      <c r="AG180" s="148"/>
      <c r="AH180" s="148"/>
      <c r="AI180" s="148"/>
      <c r="AJ180" s="148"/>
      <c r="AK180" s="148"/>
      <c r="AL180" s="148"/>
      <c r="AM180" s="148"/>
      <c r="AN180" s="148"/>
      <c r="AO180" s="148"/>
      <c r="AP180" s="148"/>
      <c r="AQ180" s="148"/>
      <c r="AR180" s="147" t="s">
        <v>489</v>
      </c>
      <c r="AS180" s="147" t="s">
        <v>489</v>
      </c>
      <c r="AT180" s="148"/>
      <c r="AU180" s="147" t="s">
        <v>1812</v>
      </c>
      <c r="AV180" s="148">
        <v>509</v>
      </c>
    </row>
    <row r="181" spans="1:48" ht="30" customHeight="1">
      <c r="A181" s="144" t="s">
        <v>688</v>
      </c>
      <c r="B181" s="144" t="s">
        <v>802</v>
      </c>
      <c r="C181" s="144" t="s">
        <v>203</v>
      </c>
      <c r="D181" s="145">
        <v>74</v>
      </c>
      <c r="E181" s="152"/>
      <c r="F181" s="152"/>
      <c r="G181" s="152"/>
      <c r="H181" s="152"/>
      <c r="I181" s="152"/>
      <c r="J181" s="152"/>
      <c r="K181" s="152"/>
      <c r="L181" s="152"/>
      <c r="M181" s="144" t="s">
        <v>489</v>
      </c>
      <c r="N181" s="147" t="s">
        <v>1813</v>
      </c>
      <c r="O181" s="147" t="s">
        <v>489</v>
      </c>
      <c r="P181" s="147" t="s">
        <v>489</v>
      </c>
      <c r="Q181" s="147" t="s">
        <v>618</v>
      </c>
      <c r="R181" s="147" t="s">
        <v>485</v>
      </c>
      <c r="S181" s="147" t="s">
        <v>485</v>
      </c>
      <c r="T181" s="147" t="s">
        <v>655</v>
      </c>
      <c r="U181" s="148"/>
      <c r="V181" s="148"/>
      <c r="W181" s="148"/>
      <c r="X181" s="148"/>
      <c r="Y181" s="148"/>
      <c r="Z181" s="148"/>
      <c r="AA181" s="148"/>
      <c r="AB181" s="148"/>
      <c r="AC181" s="148"/>
      <c r="AD181" s="148"/>
      <c r="AE181" s="148"/>
      <c r="AF181" s="148"/>
      <c r="AG181" s="148"/>
      <c r="AH181" s="148"/>
      <c r="AI181" s="148"/>
      <c r="AJ181" s="148"/>
      <c r="AK181" s="148"/>
      <c r="AL181" s="148"/>
      <c r="AM181" s="148"/>
      <c r="AN181" s="148"/>
      <c r="AO181" s="148"/>
      <c r="AP181" s="148"/>
      <c r="AQ181" s="148"/>
      <c r="AR181" s="147" t="s">
        <v>489</v>
      </c>
      <c r="AS181" s="147" t="s">
        <v>489</v>
      </c>
      <c r="AT181" s="148"/>
      <c r="AU181" s="147" t="s">
        <v>1814</v>
      </c>
      <c r="AV181" s="148">
        <v>510</v>
      </c>
    </row>
    <row r="182" spans="1:48" ht="30" customHeight="1">
      <c r="A182" s="144" t="s">
        <v>688</v>
      </c>
      <c r="B182" s="144" t="s">
        <v>764</v>
      </c>
      <c r="C182" s="144" t="s">
        <v>203</v>
      </c>
      <c r="D182" s="145">
        <v>11</v>
      </c>
      <c r="E182" s="152"/>
      <c r="F182" s="152"/>
      <c r="G182" s="152"/>
      <c r="H182" s="152"/>
      <c r="I182" s="152"/>
      <c r="J182" s="152"/>
      <c r="K182" s="152"/>
      <c r="L182" s="152"/>
      <c r="M182" s="144" t="s">
        <v>489</v>
      </c>
      <c r="N182" s="147" t="s">
        <v>1721</v>
      </c>
      <c r="O182" s="147" t="s">
        <v>489</v>
      </c>
      <c r="P182" s="147" t="s">
        <v>489</v>
      </c>
      <c r="Q182" s="147" t="s">
        <v>618</v>
      </c>
      <c r="R182" s="147" t="s">
        <v>485</v>
      </c>
      <c r="S182" s="147" t="s">
        <v>485</v>
      </c>
      <c r="T182" s="147" t="s">
        <v>655</v>
      </c>
      <c r="U182" s="148"/>
      <c r="V182" s="148"/>
      <c r="W182" s="148"/>
      <c r="X182" s="148"/>
      <c r="Y182" s="148"/>
      <c r="Z182" s="148"/>
      <c r="AA182" s="148"/>
      <c r="AB182" s="148"/>
      <c r="AC182" s="148"/>
      <c r="AD182" s="148"/>
      <c r="AE182" s="148"/>
      <c r="AF182" s="148"/>
      <c r="AG182" s="148"/>
      <c r="AH182" s="148"/>
      <c r="AI182" s="148"/>
      <c r="AJ182" s="148"/>
      <c r="AK182" s="148"/>
      <c r="AL182" s="148"/>
      <c r="AM182" s="148"/>
      <c r="AN182" s="148"/>
      <c r="AO182" s="148"/>
      <c r="AP182" s="148"/>
      <c r="AQ182" s="148"/>
      <c r="AR182" s="147" t="s">
        <v>489</v>
      </c>
      <c r="AS182" s="147" t="s">
        <v>489</v>
      </c>
      <c r="AT182" s="148"/>
      <c r="AU182" s="147" t="s">
        <v>1815</v>
      </c>
      <c r="AV182" s="148">
        <v>511</v>
      </c>
    </row>
    <row r="183" spans="1:48" ht="30" customHeight="1">
      <c r="A183" s="144" t="s">
        <v>688</v>
      </c>
      <c r="B183" s="144" t="s">
        <v>692</v>
      </c>
      <c r="C183" s="144" t="s">
        <v>203</v>
      </c>
      <c r="D183" s="145">
        <v>6</v>
      </c>
      <c r="E183" s="152"/>
      <c r="F183" s="152"/>
      <c r="G183" s="152"/>
      <c r="H183" s="152"/>
      <c r="I183" s="152"/>
      <c r="J183" s="152"/>
      <c r="K183" s="152"/>
      <c r="L183" s="152"/>
      <c r="M183" s="144" t="s">
        <v>489</v>
      </c>
      <c r="N183" s="147" t="s">
        <v>1606</v>
      </c>
      <c r="O183" s="147" t="s">
        <v>489</v>
      </c>
      <c r="P183" s="147" t="s">
        <v>489</v>
      </c>
      <c r="Q183" s="147" t="s">
        <v>618</v>
      </c>
      <c r="R183" s="147" t="s">
        <v>485</v>
      </c>
      <c r="S183" s="147" t="s">
        <v>485</v>
      </c>
      <c r="T183" s="147" t="s">
        <v>655</v>
      </c>
      <c r="U183" s="148"/>
      <c r="V183" s="148"/>
      <c r="W183" s="148"/>
      <c r="X183" s="148"/>
      <c r="Y183" s="148"/>
      <c r="Z183" s="148"/>
      <c r="AA183" s="148"/>
      <c r="AB183" s="148"/>
      <c r="AC183" s="148"/>
      <c r="AD183" s="148"/>
      <c r="AE183" s="148"/>
      <c r="AF183" s="148"/>
      <c r="AG183" s="148"/>
      <c r="AH183" s="148"/>
      <c r="AI183" s="148"/>
      <c r="AJ183" s="148"/>
      <c r="AK183" s="148"/>
      <c r="AL183" s="148"/>
      <c r="AM183" s="148"/>
      <c r="AN183" s="148"/>
      <c r="AO183" s="148"/>
      <c r="AP183" s="148"/>
      <c r="AQ183" s="148"/>
      <c r="AR183" s="147" t="s">
        <v>489</v>
      </c>
      <c r="AS183" s="147" t="s">
        <v>489</v>
      </c>
      <c r="AT183" s="148"/>
      <c r="AU183" s="147" t="s">
        <v>1816</v>
      </c>
      <c r="AV183" s="148">
        <v>512</v>
      </c>
    </row>
    <row r="184" spans="1:48" ht="30" customHeight="1">
      <c r="A184" s="144" t="s">
        <v>688</v>
      </c>
      <c r="B184" s="144" t="s">
        <v>803</v>
      </c>
      <c r="C184" s="144" t="s">
        <v>203</v>
      </c>
      <c r="D184" s="145">
        <v>6</v>
      </c>
      <c r="E184" s="152"/>
      <c r="F184" s="152"/>
      <c r="G184" s="152"/>
      <c r="H184" s="152"/>
      <c r="I184" s="152"/>
      <c r="J184" s="152"/>
      <c r="K184" s="152"/>
      <c r="L184" s="152"/>
      <c r="M184" s="144" t="s">
        <v>489</v>
      </c>
      <c r="N184" s="147" t="s">
        <v>1817</v>
      </c>
      <c r="O184" s="147" t="s">
        <v>489</v>
      </c>
      <c r="P184" s="147" t="s">
        <v>489</v>
      </c>
      <c r="Q184" s="147" t="s">
        <v>618</v>
      </c>
      <c r="R184" s="147" t="s">
        <v>485</v>
      </c>
      <c r="S184" s="147" t="s">
        <v>485</v>
      </c>
      <c r="T184" s="147" t="s">
        <v>655</v>
      </c>
      <c r="U184" s="148"/>
      <c r="V184" s="148"/>
      <c r="W184" s="148"/>
      <c r="X184" s="148"/>
      <c r="Y184" s="148"/>
      <c r="Z184" s="148"/>
      <c r="AA184" s="148"/>
      <c r="AB184" s="148"/>
      <c r="AC184" s="148"/>
      <c r="AD184" s="148"/>
      <c r="AE184" s="148"/>
      <c r="AF184" s="148"/>
      <c r="AG184" s="148"/>
      <c r="AH184" s="148"/>
      <c r="AI184" s="148"/>
      <c r="AJ184" s="148"/>
      <c r="AK184" s="148"/>
      <c r="AL184" s="148"/>
      <c r="AM184" s="148"/>
      <c r="AN184" s="148"/>
      <c r="AO184" s="148"/>
      <c r="AP184" s="148"/>
      <c r="AQ184" s="148"/>
      <c r="AR184" s="147" t="s">
        <v>489</v>
      </c>
      <c r="AS184" s="147" t="s">
        <v>489</v>
      </c>
      <c r="AT184" s="148"/>
      <c r="AU184" s="147" t="s">
        <v>1818</v>
      </c>
      <c r="AV184" s="148">
        <v>513</v>
      </c>
    </row>
    <row r="185" spans="1:48" ht="30" customHeight="1">
      <c r="A185" s="144" t="s">
        <v>688</v>
      </c>
      <c r="B185" s="144" t="s">
        <v>765</v>
      </c>
      <c r="C185" s="144" t="s">
        <v>203</v>
      </c>
      <c r="D185" s="145">
        <v>1</v>
      </c>
      <c r="E185" s="152"/>
      <c r="F185" s="152"/>
      <c r="G185" s="152"/>
      <c r="H185" s="152"/>
      <c r="I185" s="152"/>
      <c r="J185" s="152"/>
      <c r="K185" s="152"/>
      <c r="L185" s="152"/>
      <c r="M185" s="144" t="s">
        <v>489</v>
      </c>
      <c r="N185" s="147" t="s">
        <v>1723</v>
      </c>
      <c r="O185" s="147" t="s">
        <v>489</v>
      </c>
      <c r="P185" s="147" t="s">
        <v>489</v>
      </c>
      <c r="Q185" s="147" t="s">
        <v>618</v>
      </c>
      <c r="R185" s="147" t="s">
        <v>485</v>
      </c>
      <c r="S185" s="147" t="s">
        <v>485</v>
      </c>
      <c r="T185" s="147" t="s">
        <v>655</v>
      </c>
      <c r="U185" s="148"/>
      <c r="V185" s="148"/>
      <c r="W185" s="148"/>
      <c r="X185" s="148"/>
      <c r="Y185" s="148"/>
      <c r="Z185" s="148"/>
      <c r="AA185" s="148"/>
      <c r="AB185" s="148"/>
      <c r="AC185" s="148"/>
      <c r="AD185" s="148"/>
      <c r="AE185" s="148"/>
      <c r="AF185" s="148"/>
      <c r="AG185" s="148"/>
      <c r="AH185" s="148"/>
      <c r="AI185" s="148"/>
      <c r="AJ185" s="148"/>
      <c r="AK185" s="148"/>
      <c r="AL185" s="148"/>
      <c r="AM185" s="148"/>
      <c r="AN185" s="148"/>
      <c r="AO185" s="148"/>
      <c r="AP185" s="148"/>
      <c r="AQ185" s="148"/>
      <c r="AR185" s="147" t="s">
        <v>489</v>
      </c>
      <c r="AS185" s="147" t="s">
        <v>489</v>
      </c>
      <c r="AT185" s="148"/>
      <c r="AU185" s="147" t="s">
        <v>1819</v>
      </c>
      <c r="AV185" s="148">
        <v>514</v>
      </c>
    </row>
    <row r="186" spans="1:48" ht="30" customHeight="1">
      <c r="A186" s="144" t="s">
        <v>703</v>
      </c>
      <c r="B186" s="144" t="s">
        <v>705</v>
      </c>
      <c r="C186" s="144" t="s">
        <v>203</v>
      </c>
      <c r="D186" s="145">
        <v>1</v>
      </c>
      <c r="E186" s="152"/>
      <c r="F186" s="152"/>
      <c r="G186" s="152"/>
      <c r="H186" s="152"/>
      <c r="I186" s="152"/>
      <c r="J186" s="152"/>
      <c r="K186" s="152"/>
      <c r="L186" s="152"/>
      <c r="M186" s="144" t="s">
        <v>489</v>
      </c>
      <c r="N186" s="147" t="s">
        <v>1622</v>
      </c>
      <c r="O186" s="147" t="s">
        <v>489</v>
      </c>
      <c r="P186" s="147" t="s">
        <v>489</v>
      </c>
      <c r="Q186" s="147" t="s">
        <v>618</v>
      </c>
      <c r="R186" s="147" t="s">
        <v>485</v>
      </c>
      <c r="S186" s="147" t="s">
        <v>485</v>
      </c>
      <c r="T186" s="147" t="s">
        <v>655</v>
      </c>
      <c r="U186" s="148"/>
      <c r="V186" s="148"/>
      <c r="W186" s="148"/>
      <c r="X186" s="148"/>
      <c r="Y186" s="148"/>
      <c r="Z186" s="148"/>
      <c r="AA186" s="148"/>
      <c r="AB186" s="148"/>
      <c r="AC186" s="148"/>
      <c r="AD186" s="148"/>
      <c r="AE186" s="148"/>
      <c r="AF186" s="148"/>
      <c r="AG186" s="148"/>
      <c r="AH186" s="148"/>
      <c r="AI186" s="148"/>
      <c r="AJ186" s="148"/>
      <c r="AK186" s="148"/>
      <c r="AL186" s="148"/>
      <c r="AM186" s="148"/>
      <c r="AN186" s="148"/>
      <c r="AO186" s="148"/>
      <c r="AP186" s="148"/>
      <c r="AQ186" s="148"/>
      <c r="AR186" s="147" t="s">
        <v>489</v>
      </c>
      <c r="AS186" s="147" t="s">
        <v>489</v>
      </c>
      <c r="AT186" s="148"/>
      <c r="AU186" s="147" t="s">
        <v>1820</v>
      </c>
      <c r="AV186" s="148">
        <v>515</v>
      </c>
    </row>
    <row r="187" spans="1:48" ht="30" customHeight="1">
      <c r="A187" s="144" t="s">
        <v>707</v>
      </c>
      <c r="B187" s="144" t="s">
        <v>804</v>
      </c>
      <c r="C187" s="144" t="s">
        <v>203</v>
      </c>
      <c r="D187" s="145">
        <v>9</v>
      </c>
      <c r="E187" s="152"/>
      <c r="F187" s="152"/>
      <c r="G187" s="152"/>
      <c r="H187" s="152"/>
      <c r="I187" s="152"/>
      <c r="J187" s="152"/>
      <c r="K187" s="152"/>
      <c r="L187" s="152"/>
      <c r="M187" s="144" t="s">
        <v>489</v>
      </c>
      <c r="N187" s="147" t="s">
        <v>1821</v>
      </c>
      <c r="O187" s="147" t="s">
        <v>489</v>
      </c>
      <c r="P187" s="147" t="s">
        <v>489</v>
      </c>
      <c r="Q187" s="147" t="s">
        <v>618</v>
      </c>
      <c r="R187" s="147" t="s">
        <v>485</v>
      </c>
      <c r="S187" s="147" t="s">
        <v>485</v>
      </c>
      <c r="T187" s="147" t="s">
        <v>655</v>
      </c>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7" t="s">
        <v>489</v>
      </c>
      <c r="AS187" s="147" t="s">
        <v>489</v>
      </c>
      <c r="AT187" s="148"/>
      <c r="AU187" s="147" t="s">
        <v>1822</v>
      </c>
      <c r="AV187" s="148">
        <v>516</v>
      </c>
    </row>
    <row r="188" spans="1:48" ht="30" customHeight="1">
      <c r="A188" s="144" t="s">
        <v>715</v>
      </c>
      <c r="B188" s="144" t="s">
        <v>805</v>
      </c>
      <c r="C188" s="144" t="s">
        <v>203</v>
      </c>
      <c r="D188" s="145">
        <v>2</v>
      </c>
      <c r="E188" s="152"/>
      <c r="F188" s="152"/>
      <c r="G188" s="152"/>
      <c r="H188" s="152"/>
      <c r="I188" s="152"/>
      <c r="J188" s="152"/>
      <c r="K188" s="152"/>
      <c r="L188" s="152"/>
      <c r="M188" s="144" t="s">
        <v>489</v>
      </c>
      <c r="N188" s="147" t="s">
        <v>1823</v>
      </c>
      <c r="O188" s="147" t="s">
        <v>489</v>
      </c>
      <c r="P188" s="147" t="s">
        <v>489</v>
      </c>
      <c r="Q188" s="147" t="s">
        <v>618</v>
      </c>
      <c r="R188" s="147" t="s">
        <v>485</v>
      </c>
      <c r="S188" s="147" t="s">
        <v>485</v>
      </c>
      <c r="T188" s="147" t="s">
        <v>655</v>
      </c>
      <c r="U188" s="148"/>
      <c r="V188" s="148"/>
      <c r="W188" s="148"/>
      <c r="X188" s="148"/>
      <c r="Y188" s="148"/>
      <c r="Z188" s="148"/>
      <c r="AA188" s="148"/>
      <c r="AB188" s="148"/>
      <c r="AC188" s="148"/>
      <c r="AD188" s="148"/>
      <c r="AE188" s="148"/>
      <c r="AF188" s="148"/>
      <c r="AG188" s="148"/>
      <c r="AH188" s="148"/>
      <c r="AI188" s="148"/>
      <c r="AJ188" s="148"/>
      <c r="AK188" s="148"/>
      <c r="AL188" s="148"/>
      <c r="AM188" s="148"/>
      <c r="AN188" s="148"/>
      <c r="AO188" s="148"/>
      <c r="AP188" s="148"/>
      <c r="AQ188" s="148"/>
      <c r="AR188" s="147" t="s">
        <v>489</v>
      </c>
      <c r="AS188" s="147" t="s">
        <v>489</v>
      </c>
      <c r="AT188" s="148"/>
      <c r="AU188" s="147" t="s">
        <v>1824</v>
      </c>
      <c r="AV188" s="148">
        <v>517</v>
      </c>
    </row>
    <row r="189" spans="1:48" ht="30" customHeight="1">
      <c r="A189" s="144" t="s">
        <v>715</v>
      </c>
      <c r="B189" s="144" t="s">
        <v>806</v>
      </c>
      <c r="C189" s="144" t="s">
        <v>203</v>
      </c>
      <c r="D189" s="145">
        <v>5</v>
      </c>
      <c r="E189" s="152"/>
      <c r="F189" s="152"/>
      <c r="G189" s="152"/>
      <c r="H189" s="152"/>
      <c r="I189" s="152"/>
      <c r="J189" s="152"/>
      <c r="K189" s="152"/>
      <c r="L189" s="152"/>
      <c r="M189" s="144" t="s">
        <v>489</v>
      </c>
      <c r="N189" s="147" t="s">
        <v>1825</v>
      </c>
      <c r="O189" s="147" t="s">
        <v>489</v>
      </c>
      <c r="P189" s="147" t="s">
        <v>489</v>
      </c>
      <c r="Q189" s="147" t="s">
        <v>618</v>
      </c>
      <c r="R189" s="147" t="s">
        <v>485</v>
      </c>
      <c r="S189" s="147" t="s">
        <v>485</v>
      </c>
      <c r="T189" s="147" t="s">
        <v>655</v>
      </c>
      <c r="U189" s="148"/>
      <c r="V189" s="148"/>
      <c r="W189" s="148"/>
      <c r="X189" s="148"/>
      <c r="Y189" s="148"/>
      <c r="Z189" s="148"/>
      <c r="AA189" s="148"/>
      <c r="AB189" s="148"/>
      <c r="AC189" s="148"/>
      <c r="AD189" s="148"/>
      <c r="AE189" s="148"/>
      <c r="AF189" s="148"/>
      <c r="AG189" s="148"/>
      <c r="AH189" s="148"/>
      <c r="AI189" s="148"/>
      <c r="AJ189" s="148"/>
      <c r="AK189" s="148"/>
      <c r="AL189" s="148"/>
      <c r="AM189" s="148"/>
      <c r="AN189" s="148"/>
      <c r="AO189" s="148"/>
      <c r="AP189" s="148"/>
      <c r="AQ189" s="148"/>
      <c r="AR189" s="147" t="s">
        <v>489</v>
      </c>
      <c r="AS189" s="147" t="s">
        <v>489</v>
      </c>
      <c r="AT189" s="148"/>
      <c r="AU189" s="147" t="s">
        <v>1826</v>
      </c>
      <c r="AV189" s="148">
        <v>518</v>
      </c>
    </row>
    <row r="190" spans="1:48" ht="30" customHeight="1">
      <c r="A190" s="144" t="s">
        <v>715</v>
      </c>
      <c r="B190" s="144" t="s">
        <v>766</v>
      </c>
      <c r="C190" s="144" t="s">
        <v>203</v>
      </c>
      <c r="D190" s="145">
        <v>1</v>
      </c>
      <c r="E190" s="152"/>
      <c r="F190" s="152"/>
      <c r="G190" s="152"/>
      <c r="H190" s="152"/>
      <c r="I190" s="152"/>
      <c r="J190" s="152"/>
      <c r="K190" s="152"/>
      <c r="L190" s="152"/>
      <c r="M190" s="144" t="s">
        <v>489</v>
      </c>
      <c r="N190" s="147" t="s">
        <v>1726</v>
      </c>
      <c r="O190" s="147" t="s">
        <v>489</v>
      </c>
      <c r="P190" s="147" t="s">
        <v>489</v>
      </c>
      <c r="Q190" s="147" t="s">
        <v>618</v>
      </c>
      <c r="R190" s="147" t="s">
        <v>485</v>
      </c>
      <c r="S190" s="147" t="s">
        <v>485</v>
      </c>
      <c r="T190" s="147" t="s">
        <v>655</v>
      </c>
      <c r="U190" s="148"/>
      <c r="V190" s="148"/>
      <c r="W190" s="148"/>
      <c r="X190" s="148"/>
      <c r="Y190" s="148"/>
      <c r="Z190" s="148"/>
      <c r="AA190" s="148"/>
      <c r="AB190" s="148"/>
      <c r="AC190" s="148"/>
      <c r="AD190" s="148"/>
      <c r="AE190" s="148"/>
      <c r="AF190" s="148"/>
      <c r="AG190" s="148"/>
      <c r="AH190" s="148"/>
      <c r="AI190" s="148"/>
      <c r="AJ190" s="148"/>
      <c r="AK190" s="148"/>
      <c r="AL190" s="148"/>
      <c r="AM190" s="148"/>
      <c r="AN190" s="148"/>
      <c r="AO190" s="148"/>
      <c r="AP190" s="148"/>
      <c r="AQ190" s="148"/>
      <c r="AR190" s="147" t="s">
        <v>489</v>
      </c>
      <c r="AS190" s="147" t="s">
        <v>489</v>
      </c>
      <c r="AT190" s="148"/>
      <c r="AU190" s="147" t="s">
        <v>1827</v>
      </c>
      <c r="AV190" s="148">
        <v>519</v>
      </c>
    </row>
    <row r="191" spans="1:48" ht="30" customHeight="1">
      <c r="A191" s="144" t="s">
        <v>715</v>
      </c>
      <c r="B191" s="144" t="s">
        <v>807</v>
      </c>
      <c r="C191" s="144" t="s">
        <v>203</v>
      </c>
      <c r="D191" s="145">
        <v>8</v>
      </c>
      <c r="E191" s="152"/>
      <c r="F191" s="152"/>
      <c r="G191" s="152"/>
      <c r="H191" s="152"/>
      <c r="I191" s="152"/>
      <c r="J191" s="152"/>
      <c r="K191" s="152"/>
      <c r="L191" s="152"/>
      <c r="M191" s="144" t="s">
        <v>489</v>
      </c>
      <c r="N191" s="147" t="s">
        <v>1828</v>
      </c>
      <c r="O191" s="147" t="s">
        <v>489</v>
      </c>
      <c r="P191" s="147" t="s">
        <v>489</v>
      </c>
      <c r="Q191" s="147" t="s">
        <v>618</v>
      </c>
      <c r="R191" s="147" t="s">
        <v>485</v>
      </c>
      <c r="S191" s="147" t="s">
        <v>485</v>
      </c>
      <c r="T191" s="147" t="s">
        <v>655</v>
      </c>
      <c r="U191" s="148"/>
      <c r="V191" s="148"/>
      <c r="W191" s="148"/>
      <c r="X191" s="148"/>
      <c r="Y191" s="148"/>
      <c r="Z191" s="148"/>
      <c r="AA191" s="148"/>
      <c r="AB191" s="148"/>
      <c r="AC191" s="148"/>
      <c r="AD191" s="148"/>
      <c r="AE191" s="148"/>
      <c r="AF191" s="148"/>
      <c r="AG191" s="148"/>
      <c r="AH191" s="148"/>
      <c r="AI191" s="148"/>
      <c r="AJ191" s="148"/>
      <c r="AK191" s="148"/>
      <c r="AL191" s="148"/>
      <c r="AM191" s="148"/>
      <c r="AN191" s="148"/>
      <c r="AO191" s="148"/>
      <c r="AP191" s="148"/>
      <c r="AQ191" s="148"/>
      <c r="AR191" s="147" t="s">
        <v>489</v>
      </c>
      <c r="AS191" s="147" t="s">
        <v>489</v>
      </c>
      <c r="AT191" s="148"/>
      <c r="AU191" s="147" t="s">
        <v>1829</v>
      </c>
      <c r="AV191" s="148">
        <v>520</v>
      </c>
    </row>
    <row r="192" spans="1:48" ht="30" customHeight="1">
      <c r="A192" s="144" t="s">
        <v>722</v>
      </c>
      <c r="B192" s="144" t="s">
        <v>808</v>
      </c>
      <c r="C192" s="144" t="s">
        <v>203</v>
      </c>
      <c r="D192" s="145">
        <v>1</v>
      </c>
      <c r="E192" s="152"/>
      <c r="F192" s="152"/>
      <c r="G192" s="152"/>
      <c r="H192" s="152"/>
      <c r="I192" s="152"/>
      <c r="J192" s="152"/>
      <c r="K192" s="152"/>
      <c r="L192" s="152"/>
      <c r="M192" s="144" t="s">
        <v>489</v>
      </c>
      <c r="N192" s="147" t="s">
        <v>1830</v>
      </c>
      <c r="O192" s="147" t="s">
        <v>489</v>
      </c>
      <c r="P192" s="147" t="s">
        <v>489</v>
      </c>
      <c r="Q192" s="147" t="s">
        <v>618</v>
      </c>
      <c r="R192" s="147" t="s">
        <v>485</v>
      </c>
      <c r="S192" s="147" t="s">
        <v>485</v>
      </c>
      <c r="T192" s="147" t="s">
        <v>655</v>
      </c>
      <c r="U192" s="148"/>
      <c r="V192" s="148"/>
      <c r="W192" s="148"/>
      <c r="X192" s="148"/>
      <c r="Y192" s="148"/>
      <c r="Z192" s="148"/>
      <c r="AA192" s="148"/>
      <c r="AB192" s="148"/>
      <c r="AC192" s="148"/>
      <c r="AD192" s="148"/>
      <c r="AE192" s="148"/>
      <c r="AF192" s="148"/>
      <c r="AG192" s="148"/>
      <c r="AH192" s="148"/>
      <c r="AI192" s="148"/>
      <c r="AJ192" s="148"/>
      <c r="AK192" s="148"/>
      <c r="AL192" s="148"/>
      <c r="AM192" s="148"/>
      <c r="AN192" s="148"/>
      <c r="AO192" s="148"/>
      <c r="AP192" s="148"/>
      <c r="AQ192" s="148"/>
      <c r="AR192" s="147" t="s">
        <v>489</v>
      </c>
      <c r="AS192" s="147" t="s">
        <v>489</v>
      </c>
      <c r="AT192" s="148"/>
      <c r="AU192" s="147" t="s">
        <v>1831</v>
      </c>
      <c r="AV192" s="148">
        <v>521</v>
      </c>
    </row>
    <row r="193" spans="1:48" ht="30" customHeight="1">
      <c r="A193" s="144" t="s">
        <v>722</v>
      </c>
      <c r="B193" s="144" t="s">
        <v>809</v>
      </c>
      <c r="C193" s="144" t="s">
        <v>203</v>
      </c>
      <c r="D193" s="145">
        <v>14</v>
      </c>
      <c r="E193" s="152"/>
      <c r="F193" s="152"/>
      <c r="G193" s="152"/>
      <c r="H193" s="152"/>
      <c r="I193" s="152"/>
      <c r="J193" s="152"/>
      <c r="K193" s="152"/>
      <c r="L193" s="152"/>
      <c r="M193" s="144" t="s">
        <v>489</v>
      </c>
      <c r="N193" s="147" t="s">
        <v>1832</v>
      </c>
      <c r="O193" s="147" t="s">
        <v>489</v>
      </c>
      <c r="P193" s="147" t="s">
        <v>489</v>
      </c>
      <c r="Q193" s="147" t="s">
        <v>618</v>
      </c>
      <c r="R193" s="147" t="s">
        <v>485</v>
      </c>
      <c r="S193" s="147" t="s">
        <v>485</v>
      </c>
      <c r="T193" s="147" t="s">
        <v>655</v>
      </c>
      <c r="U193" s="148"/>
      <c r="V193" s="148"/>
      <c r="W193" s="148"/>
      <c r="X193" s="148"/>
      <c r="Y193" s="148"/>
      <c r="Z193" s="148"/>
      <c r="AA193" s="148"/>
      <c r="AB193" s="148"/>
      <c r="AC193" s="148"/>
      <c r="AD193" s="148"/>
      <c r="AE193" s="148"/>
      <c r="AF193" s="148"/>
      <c r="AG193" s="148"/>
      <c r="AH193" s="148"/>
      <c r="AI193" s="148"/>
      <c r="AJ193" s="148"/>
      <c r="AK193" s="148"/>
      <c r="AL193" s="148"/>
      <c r="AM193" s="148"/>
      <c r="AN193" s="148"/>
      <c r="AO193" s="148"/>
      <c r="AP193" s="148"/>
      <c r="AQ193" s="148"/>
      <c r="AR193" s="147" t="s">
        <v>489</v>
      </c>
      <c r="AS193" s="147" t="s">
        <v>489</v>
      </c>
      <c r="AT193" s="148"/>
      <c r="AU193" s="147" t="s">
        <v>1833</v>
      </c>
      <c r="AV193" s="148">
        <v>522</v>
      </c>
    </row>
    <row r="194" spans="1:48" ht="30" customHeight="1">
      <c r="A194" s="144" t="s">
        <v>722</v>
      </c>
      <c r="B194" s="144" t="s">
        <v>810</v>
      </c>
      <c r="C194" s="144" t="s">
        <v>203</v>
      </c>
      <c r="D194" s="145">
        <v>2</v>
      </c>
      <c r="E194" s="152"/>
      <c r="F194" s="152"/>
      <c r="G194" s="152"/>
      <c r="H194" s="152"/>
      <c r="I194" s="152"/>
      <c r="J194" s="152"/>
      <c r="K194" s="152"/>
      <c r="L194" s="152"/>
      <c r="M194" s="144" t="s">
        <v>489</v>
      </c>
      <c r="N194" s="147" t="s">
        <v>1834</v>
      </c>
      <c r="O194" s="147" t="s">
        <v>489</v>
      </c>
      <c r="P194" s="147" t="s">
        <v>489</v>
      </c>
      <c r="Q194" s="147" t="s">
        <v>618</v>
      </c>
      <c r="R194" s="147" t="s">
        <v>485</v>
      </c>
      <c r="S194" s="147" t="s">
        <v>485</v>
      </c>
      <c r="T194" s="147" t="s">
        <v>655</v>
      </c>
      <c r="U194" s="148"/>
      <c r="V194" s="148"/>
      <c r="W194" s="148"/>
      <c r="X194" s="148"/>
      <c r="Y194" s="148"/>
      <c r="Z194" s="148"/>
      <c r="AA194" s="148"/>
      <c r="AB194" s="148"/>
      <c r="AC194" s="148"/>
      <c r="AD194" s="148"/>
      <c r="AE194" s="148"/>
      <c r="AF194" s="148"/>
      <c r="AG194" s="148"/>
      <c r="AH194" s="148"/>
      <c r="AI194" s="148"/>
      <c r="AJ194" s="148"/>
      <c r="AK194" s="148"/>
      <c r="AL194" s="148"/>
      <c r="AM194" s="148"/>
      <c r="AN194" s="148"/>
      <c r="AO194" s="148"/>
      <c r="AP194" s="148"/>
      <c r="AQ194" s="148"/>
      <c r="AR194" s="147" t="s">
        <v>489</v>
      </c>
      <c r="AS194" s="147" t="s">
        <v>489</v>
      </c>
      <c r="AT194" s="148"/>
      <c r="AU194" s="147" t="s">
        <v>1835</v>
      </c>
      <c r="AV194" s="148">
        <v>523</v>
      </c>
    </row>
    <row r="195" spans="1:48" ht="30" customHeight="1">
      <c r="A195" s="144" t="s">
        <v>722</v>
      </c>
      <c r="B195" s="144" t="s">
        <v>724</v>
      </c>
      <c r="C195" s="144" t="s">
        <v>203</v>
      </c>
      <c r="D195" s="145">
        <v>1</v>
      </c>
      <c r="E195" s="152"/>
      <c r="F195" s="152"/>
      <c r="G195" s="152"/>
      <c r="H195" s="152"/>
      <c r="I195" s="152"/>
      <c r="J195" s="152"/>
      <c r="K195" s="152"/>
      <c r="L195" s="152"/>
      <c r="M195" s="144" t="s">
        <v>489</v>
      </c>
      <c r="N195" s="147" t="s">
        <v>1646</v>
      </c>
      <c r="O195" s="147" t="s">
        <v>489</v>
      </c>
      <c r="P195" s="147" t="s">
        <v>489</v>
      </c>
      <c r="Q195" s="147" t="s">
        <v>618</v>
      </c>
      <c r="R195" s="147" t="s">
        <v>485</v>
      </c>
      <c r="S195" s="147" t="s">
        <v>485</v>
      </c>
      <c r="T195" s="147" t="s">
        <v>655</v>
      </c>
      <c r="U195" s="148"/>
      <c r="V195" s="148"/>
      <c r="W195" s="148"/>
      <c r="X195" s="148"/>
      <c r="Y195" s="148"/>
      <c r="Z195" s="148"/>
      <c r="AA195" s="148"/>
      <c r="AB195" s="148"/>
      <c r="AC195" s="148"/>
      <c r="AD195" s="148"/>
      <c r="AE195" s="148"/>
      <c r="AF195" s="148"/>
      <c r="AG195" s="148"/>
      <c r="AH195" s="148"/>
      <c r="AI195" s="148"/>
      <c r="AJ195" s="148"/>
      <c r="AK195" s="148"/>
      <c r="AL195" s="148"/>
      <c r="AM195" s="148"/>
      <c r="AN195" s="148"/>
      <c r="AO195" s="148"/>
      <c r="AP195" s="148"/>
      <c r="AQ195" s="148"/>
      <c r="AR195" s="147" t="s">
        <v>489</v>
      </c>
      <c r="AS195" s="147" t="s">
        <v>489</v>
      </c>
      <c r="AT195" s="148"/>
      <c r="AU195" s="147" t="s">
        <v>1836</v>
      </c>
      <c r="AV195" s="148">
        <v>524</v>
      </c>
    </row>
    <row r="196" spans="1:48" ht="30" customHeight="1">
      <c r="A196" s="144" t="s">
        <v>811</v>
      </c>
      <c r="B196" s="144" t="s">
        <v>812</v>
      </c>
      <c r="C196" s="144" t="s">
        <v>203</v>
      </c>
      <c r="D196" s="145">
        <v>92</v>
      </c>
      <c r="E196" s="152"/>
      <c r="F196" s="152"/>
      <c r="G196" s="152"/>
      <c r="H196" s="152"/>
      <c r="I196" s="152"/>
      <c r="J196" s="152"/>
      <c r="K196" s="152"/>
      <c r="L196" s="152"/>
      <c r="M196" s="144" t="s">
        <v>489</v>
      </c>
      <c r="N196" s="147" t="s">
        <v>1837</v>
      </c>
      <c r="O196" s="147" t="s">
        <v>489</v>
      </c>
      <c r="P196" s="147" t="s">
        <v>489</v>
      </c>
      <c r="Q196" s="147" t="s">
        <v>618</v>
      </c>
      <c r="R196" s="147" t="s">
        <v>485</v>
      </c>
      <c r="S196" s="147" t="s">
        <v>485</v>
      </c>
      <c r="T196" s="147" t="s">
        <v>655</v>
      </c>
      <c r="U196" s="148"/>
      <c r="V196" s="148"/>
      <c r="W196" s="148"/>
      <c r="X196" s="148"/>
      <c r="Y196" s="148"/>
      <c r="Z196" s="148"/>
      <c r="AA196" s="148"/>
      <c r="AB196" s="148"/>
      <c r="AC196" s="148"/>
      <c r="AD196" s="148"/>
      <c r="AE196" s="148"/>
      <c r="AF196" s="148"/>
      <c r="AG196" s="148"/>
      <c r="AH196" s="148"/>
      <c r="AI196" s="148"/>
      <c r="AJ196" s="148"/>
      <c r="AK196" s="148"/>
      <c r="AL196" s="148"/>
      <c r="AM196" s="148"/>
      <c r="AN196" s="148"/>
      <c r="AO196" s="148"/>
      <c r="AP196" s="148"/>
      <c r="AQ196" s="148"/>
      <c r="AR196" s="147" t="s">
        <v>489</v>
      </c>
      <c r="AS196" s="147" t="s">
        <v>489</v>
      </c>
      <c r="AT196" s="148"/>
      <c r="AU196" s="147" t="s">
        <v>1838</v>
      </c>
      <c r="AV196" s="148">
        <v>525</v>
      </c>
    </row>
    <row r="197" spans="1:48" ht="30" customHeight="1">
      <c r="A197" s="144" t="s">
        <v>811</v>
      </c>
      <c r="B197" s="144" t="s">
        <v>813</v>
      </c>
      <c r="C197" s="144" t="s">
        <v>203</v>
      </c>
      <c r="D197" s="145">
        <v>214</v>
      </c>
      <c r="E197" s="152"/>
      <c r="F197" s="152"/>
      <c r="G197" s="152"/>
      <c r="H197" s="152"/>
      <c r="I197" s="152"/>
      <c r="J197" s="152"/>
      <c r="K197" s="152"/>
      <c r="L197" s="152"/>
      <c r="M197" s="144" t="s">
        <v>489</v>
      </c>
      <c r="N197" s="147" t="s">
        <v>1839</v>
      </c>
      <c r="O197" s="147" t="s">
        <v>489</v>
      </c>
      <c r="P197" s="147" t="s">
        <v>489</v>
      </c>
      <c r="Q197" s="147" t="s">
        <v>618</v>
      </c>
      <c r="R197" s="147" t="s">
        <v>485</v>
      </c>
      <c r="S197" s="147" t="s">
        <v>485</v>
      </c>
      <c r="T197" s="147" t="s">
        <v>655</v>
      </c>
      <c r="U197" s="148"/>
      <c r="V197" s="148"/>
      <c r="W197" s="148"/>
      <c r="X197" s="148"/>
      <c r="Y197" s="148"/>
      <c r="Z197" s="148"/>
      <c r="AA197" s="148"/>
      <c r="AB197" s="148"/>
      <c r="AC197" s="148"/>
      <c r="AD197" s="148"/>
      <c r="AE197" s="148"/>
      <c r="AF197" s="148"/>
      <c r="AG197" s="148"/>
      <c r="AH197" s="148"/>
      <c r="AI197" s="148"/>
      <c r="AJ197" s="148"/>
      <c r="AK197" s="148"/>
      <c r="AL197" s="148"/>
      <c r="AM197" s="148"/>
      <c r="AN197" s="148"/>
      <c r="AO197" s="148"/>
      <c r="AP197" s="148"/>
      <c r="AQ197" s="148"/>
      <c r="AR197" s="147" t="s">
        <v>489</v>
      </c>
      <c r="AS197" s="147" t="s">
        <v>489</v>
      </c>
      <c r="AT197" s="148"/>
      <c r="AU197" s="147" t="s">
        <v>1840</v>
      </c>
      <c r="AV197" s="148">
        <v>526</v>
      </c>
    </row>
    <row r="198" spans="1:48" ht="30" customHeight="1">
      <c r="A198" s="144" t="s">
        <v>811</v>
      </c>
      <c r="B198" s="144" t="s">
        <v>814</v>
      </c>
      <c r="C198" s="144" t="s">
        <v>203</v>
      </c>
      <c r="D198" s="145">
        <v>5</v>
      </c>
      <c r="E198" s="152"/>
      <c r="F198" s="152"/>
      <c r="G198" s="152"/>
      <c r="H198" s="152"/>
      <c r="I198" s="152"/>
      <c r="J198" s="152"/>
      <c r="K198" s="152"/>
      <c r="L198" s="152"/>
      <c r="M198" s="144" t="s">
        <v>489</v>
      </c>
      <c r="N198" s="147" t="s">
        <v>1841</v>
      </c>
      <c r="O198" s="147" t="s">
        <v>489</v>
      </c>
      <c r="P198" s="147" t="s">
        <v>489</v>
      </c>
      <c r="Q198" s="147" t="s">
        <v>618</v>
      </c>
      <c r="R198" s="147" t="s">
        <v>485</v>
      </c>
      <c r="S198" s="147" t="s">
        <v>485</v>
      </c>
      <c r="T198" s="147" t="s">
        <v>655</v>
      </c>
      <c r="U198" s="148"/>
      <c r="V198" s="148"/>
      <c r="W198" s="148"/>
      <c r="X198" s="148"/>
      <c r="Y198" s="148"/>
      <c r="Z198" s="148"/>
      <c r="AA198" s="148"/>
      <c r="AB198" s="148"/>
      <c r="AC198" s="148"/>
      <c r="AD198" s="148"/>
      <c r="AE198" s="148"/>
      <c r="AF198" s="148"/>
      <c r="AG198" s="148"/>
      <c r="AH198" s="148"/>
      <c r="AI198" s="148"/>
      <c r="AJ198" s="148"/>
      <c r="AK198" s="148"/>
      <c r="AL198" s="148"/>
      <c r="AM198" s="148"/>
      <c r="AN198" s="148"/>
      <c r="AO198" s="148"/>
      <c r="AP198" s="148"/>
      <c r="AQ198" s="148"/>
      <c r="AR198" s="147" t="s">
        <v>489</v>
      </c>
      <c r="AS198" s="147" t="s">
        <v>489</v>
      </c>
      <c r="AT198" s="148"/>
      <c r="AU198" s="147" t="s">
        <v>1842</v>
      </c>
      <c r="AV198" s="148">
        <v>527</v>
      </c>
    </row>
    <row r="199" spans="1:48" ht="30" customHeight="1">
      <c r="A199" s="144" t="s">
        <v>815</v>
      </c>
      <c r="B199" s="144" t="s">
        <v>816</v>
      </c>
      <c r="C199" s="144" t="s">
        <v>203</v>
      </c>
      <c r="D199" s="145">
        <v>214</v>
      </c>
      <c r="E199" s="152"/>
      <c r="F199" s="152"/>
      <c r="G199" s="152"/>
      <c r="H199" s="152"/>
      <c r="I199" s="152"/>
      <c r="J199" s="152"/>
      <c r="K199" s="152"/>
      <c r="L199" s="152"/>
      <c r="M199" s="144" t="s">
        <v>489</v>
      </c>
      <c r="N199" s="147" t="s">
        <v>1843</v>
      </c>
      <c r="O199" s="147" t="s">
        <v>489</v>
      </c>
      <c r="P199" s="147" t="s">
        <v>489</v>
      </c>
      <c r="Q199" s="147" t="s">
        <v>618</v>
      </c>
      <c r="R199" s="147" t="s">
        <v>485</v>
      </c>
      <c r="S199" s="147" t="s">
        <v>485</v>
      </c>
      <c r="T199" s="147" t="s">
        <v>655</v>
      </c>
      <c r="U199" s="148"/>
      <c r="V199" s="148"/>
      <c r="W199" s="148"/>
      <c r="X199" s="148"/>
      <c r="Y199" s="148"/>
      <c r="Z199" s="148"/>
      <c r="AA199" s="148"/>
      <c r="AB199" s="148"/>
      <c r="AC199" s="148"/>
      <c r="AD199" s="148"/>
      <c r="AE199" s="148"/>
      <c r="AF199" s="148"/>
      <c r="AG199" s="148"/>
      <c r="AH199" s="148"/>
      <c r="AI199" s="148"/>
      <c r="AJ199" s="148"/>
      <c r="AK199" s="148"/>
      <c r="AL199" s="148"/>
      <c r="AM199" s="148"/>
      <c r="AN199" s="148"/>
      <c r="AO199" s="148"/>
      <c r="AP199" s="148"/>
      <c r="AQ199" s="148"/>
      <c r="AR199" s="147" t="s">
        <v>489</v>
      </c>
      <c r="AS199" s="147" t="s">
        <v>489</v>
      </c>
      <c r="AT199" s="148"/>
      <c r="AU199" s="147" t="s">
        <v>1844</v>
      </c>
      <c r="AV199" s="148">
        <v>528</v>
      </c>
    </row>
    <row r="200" spans="1:48" ht="30" customHeight="1">
      <c r="A200" s="144" t="s">
        <v>733</v>
      </c>
      <c r="B200" s="144" t="s">
        <v>776</v>
      </c>
      <c r="C200" s="144" t="s">
        <v>735</v>
      </c>
      <c r="D200" s="145">
        <v>44</v>
      </c>
      <c r="E200" s="152"/>
      <c r="F200" s="152"/>
      <c r="G200" s="152"/>
      <c r="H200" s="152"/>
      <c r="I200" s="152"/>
      <c r="J200" s="152"/>
      <c r="K200" s="152"/>
      <c r="L200" s="152"/>
      <c r="M200" s="144" t="s">
        <v>489</v>
      </c>
      <c r="N200" s="147" t="s">
        <v>1738</v>
      </c>
      <c r="O200" s="147" t="s">
        <v>489</v>
      </c>
      <c r="P200" s="147" t="s">
        <v>489</v>
      </c>
      <c r="Q200" s="147" t="s">
        <v>618</v>
      </c>
      <c r="R200" s="147" t="s">
        <v>655</v>
      </c>
      <c r="S200" s="147" t="s">
        <v>485</v>
      </c>
      <c r="T200" s="147" t="s">
        <v>485</v>
      </c>
      <c r="U200" s="148"/>
      <c r="V200" s="148"/>
      <c r="W200" s="148"/>
      <c r="X200" s="148"/>
      <c r="Y200" s="148"/>
      <c r="Z200" s="148"/>
      <c r="AA200" s="148"/>
      <c r="AB200" s="148"/>
      <c r="AC200" s="148"/>
      <c r="AD200" s="148"/>
      <c r="AE200" s="148"/>
      <c r="AF200" s="148"/>
      <c r="AG200" s="148"/>
      <c r="AH200" s="148"/>
      <c r="AI200" s="148"/>
      <c r="AJ200" s="148"/>
      <c r="AK200" s="148"/>
      <c r="AL200" s="148"/>
      <c r="AM200" s="148"/>
      <c r="AN200" s="148"/>
      <c r="AO200" s="148"/>
      <c r="AP200" s="148"/>
      <c r="AQ200" s="148"/>
      <c r="AR200" s="147" t="s">
        <v>489</v>
      </c>
      <c r="AS200" s="147" t="s">
        <v>489</v>
      </c>
      <c r="AT200" s="148"/>
      <c r="AU200" s="147" t="s">
        <v>1845</v>
      </c>
      <c r="AV200" s="148">
        <v>529</v>
      </c>
    </row>
    <row r="201" spans="1:48" ht="30" customHeight="1">
      <c r="A201" s="144" t="s">
        <v>733</v>
      </c>
      <c r="B201" s="144" t="s">
        <v>734</v>
      </c>
      <c r="C201" s="144" t="s">
        <v>735</v>
      </c>
      <c r="D201" s="145">
        <v>282</v>
      </c>
      <c r="E201" s="152"/>
      <c r="F201" s="152"/>
      <c r="G201" s="152"/>
      <c r="H201" s="152"/>
      <c r="I201" s="152"/>
      <c r="J201" s="152"/>
      <c r="K201" s="152"/>
      <c r="L201" s="152"/>
      <c r="M201" s="144" t="s">
        <v>489</v>
      </c>
      <c r="N201" s="147" t="s">
        <v>1657</v>
      </c>
      <c r="O201" s="147" t="s">
        <v>489</v>
      </c>
      <c r="P201" s="147" t="s">
        <v>489</v>
      </c>
      <c r="Q201" s="147" t="s">
        <v>618</v>
      </c>
      <c r="R201" s="147" t="s">
        <v>655</v>
      </c>
      <c r="S201" s="147" t="s">
        <v>485</v>
      </c>
      <c r="T201" s="147" t="s">
        <v>485</v>
      </c>
      <c r="U201" s="148"/>
      <c r="V201" s="148"/>
      <c r="W201" s="148"/>
      <c r="X201" s="148"/>
      <c r="Y201" s="148"/>
      <c r="Z201" s="148"/>
      <c r="AA201" s="148"/>
      <c r="AB201" s="148"/>
      <c r="AC201" s="148"/>
      <c r="AD201" s="148"/>
      <c r="AE201" s="148"/>
      <c r="AF201" s="148"/>
      <c r="AG201" s="148"/>
      <c r="AH201" s="148"/>
      <c r="AI201" s="148"/>
      <c r="AJ201" s="148"/>
      <c r="AK201" s="148"/>
      <c r="AL201" s="148"/>
      <c r="AM201" s="148"/>
      <c r="AN201" s="148"/>
      <c r="AO201" s="148"/>
      <c r="AP201" s="148"/>
      <c r="AQ201" s="148"/>
      <c r="AR201" s="147" t="s">
        <v>489</v>
      </c>
      <c r="AS201" s="147" t="s">
        <v>489</v>
      </c>
      <c r="AT201" s="148"/>
      <c r="AU201" s="147" t="s">
        <v>1846</v>
      </c>
      <c r="AV201" s="148">
        <v>530</v>
      </c>
    </row>
    <row r="202" spans="1:48" ht="30" customHeight="1">
      <c r="A202" s="144" t="s">
        <v>733</v>
      </c>
      <c r="B202" s="144" t="s">
        <v>736</v>
      </c>
      <c r="C202" s="144" t="s">
        <v>735</v>
      </c>
      <c r="D202" s="145">
        <v>41</v>
      </c>
      <c r="E202" s="152"/>
      <c r="F202" s="152"/>
      <c r="G202" s="152"/>
      <c r="H202" s="152"/>
      <c r="I202" s="152"/>
      <c r="J202" s="152"/>
      <c r="K202" s="152"/>
      <c r="L202" s="152"/>
      <c r="M202" s="144" t="s">
        <v>489</v>
      </c>
      <c r="N202" s="147" t="s">
        <v>1659</v>
      </c>
      <c r="O202" s="147" t="s">
        <v>489</v>
      </c>
      <c r="P202" s="147" t="s">
        <v>489</v>
      </c>
      <c r="Q202" s="147" t="s">
        <v>618</v>
      </c>
      <c r="R202" s="147" t="s">
        <v>655</v>
      </c>
      <c r="S202" s="147" t="s">
        <v>485</v>
      </c>
      <c r="T202" s="147" t="s">
        <v>485</v>
      </c>
      <c r="U202" s="148"/>
      <c r="V202" s="148"/>
      <c r="W202" s="148"/>
      <c r="X202" s="148"/>
      <c r="Y202" s="148"/>
      <c r="Z202" s="148"/>
      <c r="AA202" s="148"/>
      <c r="AB202" s="148"/>
      <c r="AC202" s="148"/>
      <c r="AD202" s="148"/>
      <c r="AE202" s="148"/>
      <c r="AF202" s="148"/>
      <c r="AG202" s="148"/>
      <c r="AH202" s="148"/>
      <c r="AI202" s="148"/>
      <c r="AJ202" s="148"/>
      <c r="AK202" s="148"/>
      <c r="AL202" s="148"/>
      <c r="AM202" s="148"/>
      <c r="AN202" s="148"/>
      <c r="AO202" s="148"/>
      <c r="AP202" s="148"/>
      <c r="AQ202" s="148"/>
      <c r="AR202" s="147" t="s">
        <v>489</v>
      </c>
      <c r="AS202" s="147" t="s">
        <v>489</v>
      </c>
      <c r="AT202" s="148"/>
      <c r="AU202" s="147" t="s">
        <v>1847</v>
      </c>
      <c r="AV202" s="148">
        <v>531</v>
      </c>
    </row>
    <row r="203" spans="1:48" ht="30" customHeight="1">
      <c r="A203" s="144" t="s">
        <v>733</v>
      </c>
      <c r="B203" s="144" t="s">
        <v>737</v>
      </c>
      <c r="C203" s="144" t="s">
        <v>735</v>
      </c>
      <c r="D203" s="145">
        <v>42</v>
      </c>
      <c r="E203" s="152"/>
      <c r="F203" s="152"/>
      <c r="G203" s="152"/>
      <c r="H203" s="152"/>
      <c r="I203" s="152"/>
      <c r="J203" s="152"/>
      <c r="K203" s="152"/>
      <c r="L203" s="152"/>
      <c r="M203" s="144" t="s">
        <v>489</v>
      </c>
      <c r="N203" s="147" t="s">
        <v>1661</v>
      </c>
      <c r="O203" s="147" t="s">
        <v>489</v>
      </c>
      <c r="P203" s="147" t="s">
        <v>489</v>
      </c>
      <c r="Q203" s="147" t="s">
        <v>618</v>
      </c>
      <c r="R203" s="147" t="s">
        <v>655</v>
      </c>
      <c r="S203" s="147" t="s">
        <v>485</v>
      </c>
      <c r="T203" s="147" t="s">
        <v>485</v>
      </c>
      <c r="U203" s="148"/>
      <c r="V203" s="148"/>
      <c r="W203" s="148"/>
      <c r="X203" s="148"/>
      <c r="Y203" s="148"/>
      <c r="Z203" s="148"/>
      <c r="AA203" s="148"/>
      <c r="AB203" s="148"/>
      <c r="AC203" s="148"/>
      <c r="AD203" s="148"/>
      <c r="AE203" s="148"/>
      <c r="AF203" s="148"/>
      <c r="AG203" s="148"/>
      <c r="AH203" s="148"/>
      <c r="AI203" s="148"/>
      <c r="AJ203" s="148"/>
      <c r="AK203" s="148"/>
      <c r="AL203" s="148"/>
      <c r="AM203" s="148"/>
      <c r="AN203" s="148"/>
      <c r="AO203" s="148"/>
      <c r="AP203" s="148"/>
      <c r="AQ203" s="148"/>
      <c r="AR203" s="147" t="s">
        <v>489</v>
      </c>
      <c r="AS203" s="147" t="s">
        <v>489</v>
      </c>
      <c r="AT203" s="148"/>
      <c r="AU203" s="147" t="s">
        <v>1848</v>
      </c>
      <c r="AV203" s="148">
        <v>532</v>
      </c>
    </row>
    <row r="204" spans="1:48" ht="30" customHeight="1">
      <c r="A204" s="144" t="s">
        <v>817</v>
      </c>
      <c r="B204" s="144" t="s">
        <v>734</v>
      </c>
      <c r="C204" s="144" t="s">
        <v>735</v>
      </c>
      <c r="D204" s="145">
        <v>35</v>
      </c>
      <c r="E204" s="152"/>
      <c r="F204" s="152"/>
      <c r="G204" s="152"/>
      <c r="H204" s="152"/>
      <c r="I204" s="152"/>
      <c r="J204" s="152"/>
      <c r="K204" s="152"/>
      <c r="L204" s="152"/>
      <c r="M204" s="144" t="s">
        <v>489</v>
      </c>
      <c r="N204" s="147" t="s">
        <v>1849</v>
      </c>
      <c r="O204" s="147" t="s">
        <v>489</v>
      </c>
      <c r="P204" s="147" t="s">
        <v>489</v>
      </c>
      <c r="Q204" s="147" t="s">
        <v>618</v>
      </c>
      <c r="R204" s="147" t="s">
        <v>655</v>
      </c>
      <c r="S204" s="147" t="s">
        <v>485</v>
      </c>
      <c r="T204" s="147" t="s">
        <v>485</v>
      </c>
      <c r="U204" s="148"/>
      <c r="V204" s="148"/>
      <c r="W204" s="148"/>
      <c r="X204" s="148"/>
      <c r="Y204" s="148"/>
      <c r="Z204" s="148"/>
      <c r="AA204" s="148"/>
      <c r="AB204" s="148"/>
      <c r="AC204" s="148"/>
      <c r="AD204" s="148"/>
      <c r="AE204" s="148"/>
      <c r="AF204" s="148"/>
      <c r="AG204" s="148"/>
      <c r="AH204" s="148"/>
      <c r="AI204" s="148"/>
      <c r="AJ204" s="148"/>
      <c r="AK204" s="148"/>
      <c r="AL204" s="148"/>
      <c r="AM204" s="148"/>
      <c r="AN204" s="148"/>
      <c r="AO204" s="148"/>
      <c r="AP204" s="148"/>
      <c r="AQ204" s="148"/>
      <c r="AR204" s="147" t="s">
        <v>489</v>
      </c>
      <c r="AS204" s="147" t="s">
        <v>489</v>
      </c>
      <c r="AT204" s="148"/>
      <c r="AU204" s="147" t="s">
        <v>1850</v>
      </c>
      <c r="AV204" s="148">
        <v>533</v>
      </c>
    </row>
    <row r="205" spans="1:48" ht="30" customHeight="1">
      <c r="A205" s="144" t="s">
        <v>738</v>
      </c>
      <c r="B205" s="144" t="s">
        <v>818</v>
      </c>
      <c r="C205" s="144" t="s">
        <v>735</v>
      </c>
      <c r="D205" s="145">
        <v>1</v>
      </c>
      <c r="E205" s="152"/>
      <c r="F205" s="152"/>
      <c r="G205" s="152"/>
      <c r="H205" s="152"/>
      <c r="I205" s="152"/>
      <c r="J205" s="152"/>
      <c r="K205" s="152"/>
      <c r="L205" s="152"/>
      <c r="M205" s="144" t="s">
        <v>489</v>
      </c>
      <c r="N205" s="147" t="s">
        <v>1851</v>
      </c>
      <c r="O205" s="147" t="s">
        <v>489</v>
      </c>
      <c r="P205" s="147" t="s">
        <v>489</v>
      </c>
      <c r="Q205" s="147" t="s">
        <v>618</v>
      </c>
      <c r="R205" s="147" t="s">
        <v>655</v>
      </c>
      <c r="S205" s="147" t="s">
        <v>485</v>
      </c>
      <c r="T205" s="147" t="s">
        <v>485</v>
      </c>
      <c r="U205" s="148"/>
      <c r="V205" s="148"/>
      <c r="W205" s="148"/>
      <c r="X205" s="148"/>
      <c r="Y205" s="148"/>
      <c r="Z205" s="148"/>
      <c r="AA205" s="148"/>
      <c r="AB205" s="148"/>
      <c r="AC205" s="148"/>
      <c r="AD205" s="148"/>
      <c r="AE205" s="148"/>
      <c r="AF205" s="148"/>
      <c r="AG205" s="148"/>
      <c r="AH205" s="148"/>
      <c r="AI205" s="148"/>
      <c r="AJ205" s="148"/>
      <c r="AK205" s="148"/>
      <c r="AL205" s="148"/>
      <c r="AM205" s="148"/>
      <c r="AN205" s="148"/>
      <c r="AO205" s="148"/>
      <c r="AP205" s="148"/>
      <c r="AQ205" s="148"/>
      <c r="AR205" s="147" t="s">
        <v>489</v>
      </c>
      <c r="AS205" s="147" t="s">
        <v>489</v>
      </c>
      <c r="AT205" s="148"/>
      <c r="AU205" s="147" t="s">
        <v>1852</v>
      </c>
      <c r="AV205" s="148">
        <v>534</v>
      </c>
    </row>
    <row r="206" spans="1:48" ht="30" customHeight="1">
      <c r="A206" s="144" t="s">
        <v>738</v>
      </c>
      <c r="B206" s="144" t="s">
        <v>708</v>
      </c>
      <c r="C206" s="144" t="s">
        <v>735</v>
      </c>
      <c r="D206" s="145">
        <v>46</v>
      </c>
      <c r="E206" s="152"/>
      <c r="F206" s="152"/>
      <c r="G206" s="152"/>
      <c r="H206" s="152"/>
      <c r="I206" s="152"/>
      <c r="J206" s="152"/>
      <c r="K206" s="152"/>
      <c r="L206" s="152"/>
      <c r="M206" s="144" t="s">
        <v>489</v>
      </c>
      <c r="N206" s="147" t="s">
        <v>1665</v>
      </c>
      <c r="O206" s="147" t="s">
        <v>489</v>
      </c>
      <c r="P206" s="147" t="s">
        <v>489</v>
      </c>
      <c r="Q206" s="147" t="s">
        <v>618</v>
      </c>
      <c r="R206" s="147" t="s">
        <v>655</v>
      </c>
      <c r="S206" s="147" t="s">
        <v>485</v>
      </c>
      <c r="T206" s="147" t="s">
        <v>485</v>
      </c>
      <c r="U206" s="148"/>
      <c r="V206" s="148"/>
      <c r="W206" s="148"/>
      <c r="X206" s="148"/>
      <c r="Y206" s="148"/>
      <c r="Z206" s="148"/>
      <c r="AA206" s="148"/>
      <c r="AB206" s="148"/>
      <c r="AC206" s="148"/>
      <c r="AD206" s="148"/>
      <c r="AE206" s="148"/>
      <c r="AF206" s="148"/>
      <c r="AG206" s="148"/>
      <c r="AH206" s="148"/>
      <c r="AI206" s="148"/>
      <c r="AJ206" s="148"/>
      <c r="AK206" s="148"/>
      <c r="AL206" s="148"/>
      <c r="AM206" s="148"/>
      <c r="AN206" s="148"/>
      <c r="AO206" s="148"/>
      <c r="AP206" s="148"/>
      <c r="AQ206" s="148"/>
      <c r="AR206" s="147" t="s">
        <v>489</v>
      </c>
      <c r="AS206" s="147" t="s">
        <v>489</v>
      </c>
      <c r="AT206" s="148"/>
      <c r="AU206" s="147" t="s">
        <v>1853</v>
      </c>
      <c r="AV206" s="148">
        <v>535</v>
      </c>
    </row>
    <row r="207" spans="1:48" ht="30" customHeight="1">
      <c r="A207" s="144" t="s">
        <v>738</v>
      </c>
      <c r="B207" s="144" t="s">
        <v>739</v>
      </c>
      <c r="C207" s="144" t="s">
        <v>735</v>
      </c>
      <c r="D207" s="145">
        <v>4</v>
      </c>
      <c r="E207" s="152"/>
      <c r="F207" s="152"/>
      <c r="G207" s="152"/>
      <c r="H207" s="152"/>
      <c r="I207" s="152"/>
      <c r="J207" s="152"/>
      <c r="K207" s="152"/>
      <c r="L207" s="152"/>
      <c r="M207" s="144" t="s">
        <v>489</v>
      </c>
      <c r="N207" s="147" t="s">
        <v>1667</v>
      </c>
      <c r="O207" s="147" t="s">
        <v>489</v>
      </c>
      <c r="P207" s="147" t="s">
        <v>489</v>
      </c>
      <c r="Q207" s="147" t="s">
        <v>618</v>
      </c>
      <c r="R207" s="147" t="s">
        <v>655</v>
      </c>
      <c r="S207" s="147" t="s">
        <v>485</v>
      </c>
      <c r="T207" s="147" t="s">
        <v>485</v>
      </c>
      <c r="U207" s="148"/>
      <c r="V207" s="148"/>
      <c r="W207" s="148"/>
      <c r="X207" s="148"/>
      <c r="Y207" s="148"/>
      <c r="Z207" s="148"/>
      <c r="AA207" s="148"/>
      <c r="AB207" s="148"/>
      <c r="AC207" s="148"/>
      <c r="AD207" s="148"/>
      <c r="AE207" s="148"/>
      <c r="AF207" s="148"/>
      <c r="AG207" s="148"/>
      <c r="AH207" s="148"/>
      <c r="AI207" s="148"/>
      <c r="AJ207" s="148"/>
      <c r="AK207" s="148"/>
      <c r="AL207" s="148"/>
      <c r="AM207" s="148"/>
      <c r="AN207" s="148"/>
      <c r="AO207" s="148"/>
      <c r="AP207" s="148"/>
      <c r="AQ207" s="148"/>
      <c r="AR207" s="147" t="s">
        <v>489</v>
      </c>
      <c r="AS207" s="147" t="s">
        <v>489</v>
      </c>
      <c r="AT207" s="148"/>
      <c r="AU207" s="147" t="s">
        <v>1854</v>
      </c>
      <c r="AV207" s="148">
        <v>536</v>
      </c>
    </row>
    <row r="208" spans="1:48" ht="30" customHeight="1">
      <c r="A208" s="144" t="s">
        <v>738</v>
      </c>
      <c r="B208" s="144" t="s">
        <v>727</v>
      </c>
      <c r="C208" s="144" t="s">
        <v>735</v>
      </c>
      <c r="D208" s="145">
        <v>1</v>
      </c>
      <c r="E208" s="152"/>
      <c r="F208" s="152"/>
      <c r="G208" s="152"/>
      <c r="H208" s="152"/>
      <c r="I208" s="152"/>
      <c r="J208" s="152"/>
      <c r="K208" s="152"/>
      <c r="L208" s="152"/>
      <c r="M208" s="144" t="s">
        <v>489</v>
      </c>
      <c r="N208" s="147" t="s">
        <v>1669</v>
      </c>
      <c r="O208" s="147" t="s">
        <v>489</v>
      </c>
      <c r="P208" s="147" t="s">
        <v>489</v>
      </c>
      <c r="Q208" s="147" t="s">
        <v>618</v>
      </c>
      <c r="R208" s="147" t="s">
        <v>655</v>
      </c>
      <c r="S208" s="147" t="s">
        <v>485</v>
      </c>
      <c r="T208" s="147" t="s">
        <v>485</v>
      </c>
      <c r="U208" s="148"/>
      <c r="V208" s="148"/>
      <c r="W208" s="148"/>
      <c r="X208" s="148"/>
      <c r="Y208" s="148"/>
      <c r="Z208" s="148"/>
      <c r="AA208" s="148"/>
      <c r="AB208" s="148"/>
      <c r="AC208" s="148"/>
      <c r="AD208" s="148"/>
      <c r="AE208" s="148"/>
      <c r="AF208" s="148"/>
      <c r="AG208" s="148"/>
      <c r="AH208" s="148"/>
      <c r="AI208" s="148"/>
      <c r="AJ208" s="148"/>
      <c r="AK208" s="148"/>
      <c r="AL208" s="148"/>
      <c r="AM208" s="148"/>
      <c r="AN208" s="148"/>
      <c r="AO208" s="148"/>
      <c r="AP208" s="148"/>
      <c r="AQ208" s="148"/>
      <c r="AR208" s="147" t="s">
        <v>489</v>
      </c>
      <c r="AS208" s="147" t="s">
        <v>489</v>
      </c>
      <c r="AT208" s="148"/>
      <c r="AU208" s="147" t="s">
        <v>1855</v>
      </c>
      <c r="AV208" s="148">
        <v>537</v>
      </c>
    </row>
    <row r="209" spans="1:48" ht="30" customHeight="1">
      <c r="A209" s="144" t="s">
        <v>777</v>
      </c>
      <c r="B209" s="144" t="s">
        <v>819</v>
      </c>
      <c r="C209" s="144" t="s">
        <v>735</v>
      </c>
      <c r="D209" s="145">
        <v>9</v>
      </c>
      <c r="E209" s="152"/>
      <c r="F209" s="152"/>
      <c r="G209" s="152"/>
      <c r="H209" s="152"/>
      <c r="I209" s="152"/>
      <c r="J209" s="152"/>
      <c r="K209" s="152"/>
      <c r="L209" s="152"/>
      <c r="M209" s="144" t="s">
        <v>489</v>
      </c>
      <c r="N209" s="147" t="s">
        <v>1856</v>
      </c>
      <c r="O209" s="147" t="s">
        <v>489</v>
      </c>
      <c r="P209" s="147" t="s">
        <v>489</v>
      </c>
      <c r="Q209" s="147" t="s">
        <v>618</v>
      </c>
      <c r="R209" s="147" t="s">
        <v>655</v>
      </c>
      <c r="S209" s="147" t="s">
        <v>485</v>
      </c>
      <c r="T209" s="147" t="s">
        <v>485</v>
      </c>
      <c r="U209" s="148"/>
      <c r="V209" s="148"/>
      <c r="W209" s="148"/>
      <c r="X209" s="148"/>
      <c r="Y209" s="148"/>
      <c r="Z209" s="148"/>
      <c r="AA209" s="148"/>
      <c r="AB209" s="148"/>
      <c r="AC209" s="148"/>
      <c r="AD209" s="148"/>
      <c r="AE209" s="148"/>
      <c r="AF209" s="148"/>
      <c r="AG209" s="148"/>
      <c r="AH209" s="148"/>
      <c r="AI209" s="148"/>
      <c r="AJ209" s="148"/>
      <c r="AK209" s="148"/>
      <c r="AL209" s="148"/>
      <c r="AM209" s="148"/>
      <c r="AN209" s="148"/>
      <c r="AO209" s="148"/>
      <c r="AP209" s="148"/>
      <c r="AQ209" s="148"/>
      <c r="AR209" s="147" t="s">
        <v>489</v>
      </c>
      <c r="AS209" s="147" t="s">
        <v>489</v>
      </c>
      <c r="AT209" s="148"/>
      <c r="AU209" s="147" t="s">
        <v>1857</v>
      </c>
      <c r="AV209" s="148">
        <v>538</v>
      </c>
    </row>
    <row r="210" spans="1:48" ht="30" customHeight="1">
      <c r="A210" s="144" t="s">
        <v>777</v>
      </c>
      <c r="B210" s="144" t="s">
        <v>820</v>
      </c>
      <c r="C210" s="144" t="s">
        <v>735</v>
      </c>
      <c r="D210" s="145">
        <v>12</v>
      </c>
      <c r="E210" s="152"/>
      <c r="F210" s="152"/>
      <c r="G210" s="152"/>
      <c r="H210" s="152"/>
      <c r="I210" s="152"/>
      <c r="J210" s="152"/>
      <c r="K210" s="152"/>
      <c r="L210" s="152"/>
      <c r="M210" s="144" t="s">
        <v>489</v>
      </c>
      <c r="N210" s="147" t="s">
        <v>1858</v>
      </c>
      <c r="O210" s="147" t="s">
        <v>489</v>
      </c>
      <c r="P210" s="147" t="s">
        <v>489</v>
      </c>
      <c r="Q210" s="147" t="s">
        <v>618</v>
      </c>
      <c r="R210" s="147" t="s">
        <v>655</v>
      </c>
      <c r="S210" s="147" t="s">
        <v>485</v>
      </c>
      <c r="T210" s="147" t="s">
        <v>485</v>
      </c>
      <c r="U210" s="148"/>
      <c r="V210" s="148"/>
      <c r="W210" s="148"/>
      <c r="X210" s="148"/>
      <c r="Y210" s="148"/>
      <c r="Z210" s="148"/>
      <c r="AA210" s="148"/>
      <c r="AB210" s="148"/>
      <c r="AC210" s="148"/>
      <c r="AD210" s="148"/>
      <c r="AE210" s="148"/>
      <c r="AF210" s="148"/>
      <c r="AG210" s="148"/>
      <c r="AH210" s="148"/>
      <c r="AI210" s="148"/>
      <c r="AJ210" s="148"/>
      <c r="AK210" s="148"/>
      <c r="AL210" s="148"/>
      <c r="AM210" s="148"/>
      <c r="AN210" s="148"/>
      <c r="AO210" s="148"/>
      <c r="AP210" s="148"/>
      <c r="AQ210" s="148"/>
      <c r="AR210" s="147" t="s">
        <v>489</v>
      </c>
      <c r="AS210" s="147" t="s">
        <v>489</v>
      </c>
      <c r="AT210" s="148"/>
      <c r="AU210" s="147" t="s">
        <v>1859</v>
      </c>
      <c r="AV210" s="148">
        <v>539</v>
      </c>
    </row>
    <row r="211" spans="1:48" ht="30" customHeight="1">
      <c r="A211" s="144" t="s">
        <v>777</v>
      </c>
      <c r="B211" s="144" t="s">
        <v>821</v>
      </c>
      <c r="C211" s="144" t="s">
        <v>735</v>
      </c>
      <c r="D211" s="145">
        <v>2</v>
      </c>
      <c r="E211" s="152"/>
      <c r="F211" s="152"/>
      <c r="G211" s="152"/>
      <c r="H211" s="152"/>
      <c r="I211" s="152"/>
      <c r="J211" s="152"/>
      <c r="K211" s="152"/>
      <c r="L211" s="152"/>
      <c r="M211" s="144" t="s">
        <v>489</v>
      </c>
      <c r="N211" s="147" t="s">
        <v>1860</v>
      </c>
      <c r="O211" s="147" t="s">
        <v>489</v>
      </c>
      <c r="P211" s="147" t="s">
        <v>489</v>
      </c>
      <c r="Q211" s="147" t="s">
        <v>618</v>
      </c>
      <c r="R211" s="147" t="s">
        <v>655</v>
      </c>
      <c r="S211" s="147" t="s">
        <v>485</v>
      </c>
      <c r="T211" s="147" t="s">
        <v>485</v>
      </c>
      <c r="U211" s="148"/>
      <c r="V211" s="148"/>
      <c r="W211" s="148"/>
      <c r="X211" s="148"/>
      <c r="Y211" s="148"/>
      <c r="Z211" s="148"/>
      <c r="AA211" s="148"/>
      <c r="AB211" s="148"/>
      <c r="AC211" s="148"/>
      <c r="AD211" s="148"/>
      <c r="AE211" s="148"/>
      <c r="AF211" s="148"/>
      <c r="AG211" s="148"/>
      <c r="AH211" s="148"/>
      <c r="AI211" s="148"/>
      <c r="AJ211" s="148"/>
      <c r="AK211" s="148"/>
      <c r="AL211" s="148"/>
      <c r="AM211" s="148"/>
      <c r="AN211" s="148"/>
      <c r="AO211" s="148"/>
      <c r="AP211" s="148"/>
      <c r="AQ211" s="148"/>
      <c r="AR211" s="147" t="s">
        <v>489</v>
      </c>
      <c r="AS211" s="147" t="s">
        <v>489</v>
      </c>
      <c r="AT211" s="148"/>
      <c r="AU211" s="147" t="s">
        <v>1861</v>
      </c>
      <c r="AV211" s="148">
        <v>540</v>
      </c>
    </row>
    <row r="212" spans="1:48" ht="30" customHeight="1">
      <c r="A212" s="144" t="s">
        <v>777</v>
      </c>
      <c r="B212" s="144" t="s">
        <v>734</v>
      </c>
      <c r="C212" s="144" t="s">
        <v>735</v>
      </c>
      <c r="D212" s="145">
        <v>7</v>
      </c>
      <c r="E212" s="152"/>
      <c r="F212" s="152"/>
      <c r="G212" s="152"/>
      <c r="H212" s="152"/>
      <c r="I212" s="152"/>
      <c r="J212" s="152"/>
      <c r="K212" s="152"/>
      <c r="L212" s="152"/>
      <c r="M212" s="144" t="s">
        <v>489</v>
      </c>
      <c r="N212" s="147" t="s">
        <v>1862</v>
      </c>
      <c r="O212" s="147" t="s">
        <v>489</v>
      </c>
      <c r="P212" s="147" t="s">
        <v>489</v>
      </c>
      <c r="Q212" s="147" t="s">
        <v>618</v>
      </c>
      <c r="R212" s="147" t="s">
        <v>655</v>
      </c>
      <c r="S212" s="147" t="s">
        <v>485</v>
      </c>
      <c r="T212" s="147" t="s">
        <v>485</v>
      </c>
      <c r="U212" s="148"/>
      <c r="V212" s="148"/>
      <c r="W212" s="148"/>
      <c r="X212" s="148"/>
      <c r="Y212" s="148"/>
      <c r="Z212" s="148"/>
      <c r="AA212" s="148"/>
      <c r="AB212" s="148"/>
      <c r="AC212" s="148"/>
      <c r="AD212" s="148"/>
      <c r="AE212" s="148"/>
      <c r="AF212" s="148"/>
      <c r="AG212" s="148"/>
      <c r="AH212" s="148"/>
      <c r="AI212" s="148"/>
      <c r="AJ212" s="148"/>
      <c r="AK212" s="148"/>
      <c r="AL212" s="148"/>
      <c r="AM212" s="148"/>
      <c r="AN212" s="148"/>
      <c r="AO212" s="148"/>
      <c r="AP212" s="148"/>
      <c r="AQ212" s="148"/>
      <c r="AR212" s="147" t="s">
        <v>489</v>
      </c>
      <c r="AS212" s="147" t="s">
        <v>489</v>
      </c>
      <c r="AT212" s="148"/>
      <c r="AU212" s="147" t="s">
        <v>1863</v>
      </c>
      <c r="AV212" s="148">
        <v>541</v>
      </c>
    </row>
    <row r="213" spans="1:48" ht="30" customHeight="1">
      <c r="A213" s="144" t="s">
        <v>777</v>
      </c>
      <c r="B213" s="144" t="s">
        <v>737</v>
      </c>
      <c r="C213" s="144" t="s">
        <v>735</v>
      </c>
      <c r="D213" s="145">
        <v>2</v>
      </c>
      <c r="E213" s="152"/>
      <c r="F213" s="152"/>
      <c r="G213" s="152"/>
      <c r="H213" s="152"/>
      <c r="I213" s="152"/>
      <c r="J213" s="152"/>
      <c r="K213" s="152"/>
      <c r="L213" s="152"/>
      <c r="M213" s="144" t="s">
        <v>489</v>
      </c>
      <c r="N213" s="147" t="s">
        <v>1864</v>
      </c>
      <c r="O213" s="147" t="s">
        <v>489</v>
      </c>
      <c r="P213" s="147" t="s">
        <v>489</v>
      </c>
      <c r="Q213" s="147" t="s">
        <v>618</v>
      </c>
      <c r="R213" s="147" t="s">
        <v>655</v>
      </c>
      <c r="S213" s="147" t="s">
        <v>485</v>
      </c>
      <c r="T213" s="147" t="s">
        <v>485</v>
      </c>
      <c r="U213" s="148"/>
      <c r="V213" s="148"/>
      <c r="W213" s="148"/>
      <c r="X213" s="148"/>
      <c r="Y213" s="148"/>
      <c r="Z213" s="148"/>
      <c r="AA213" s="148"/>
      <c r="AB213" s="148"/>
      <c r="AC213" s="148"/>
      <c r="AD213" s="148"/>
      <c r="AE213" s="148"/>
      <c r="AF213" s="148"/>
      <c r="AG213" s="148"/>
      <c r="AH213" s="148"/>
      <c r="AI213" s="148"/>
      <c r="AJ213" s="148"/>
      <c r="AK213" s="148"/>
      <c r="AL213" s="148"/>
      <c r="AM213" s="148"/>
      <c r="AN213" s="148"/>
      <c r="AO213" s="148"/>
      <c r="AP213" s="148"/>
      <c r="AQ213" s="148"/>
      <c r="AR213" s="147" t="s">
        <v>489</v>
      </c>
      <c r="AS213" s="147" t="s">
        <v>489</v>
      </c>
      <c r="AT213" s="148"/>
      <c r="AU213" s="147" t="s">
        <v>1865</v>
      </c>
      <c r="AV213" s="148">
        <v>542</v>
      </c>
    </row>
    <row r="214" spans="1:48" ht="30" customHeight="1">
      <c r="A214" s="144" t="s">
        <v>822</v>
      </c>
      <c r="B214" s="144" t="s">
        <v>736</v>
      </c>
      <c r="C214" s="144" t="s">
        <v>735</v>
      </c>
      <c r="D214" s="145">
        <v>10</v>
      </c>
      <c r="E214" s="152"/>
      <c r="F214" s="152"/>
      <c r="G214" s="152"/>
      <c r="H214" s="152"/>
      <c r="I214" s="152"/>
      <c r="J214" s="152"/>
      <c r="K214" s="152"/>
      <c r="L214" s="152"/>
      <c r="M214" s="144" t="s">
        <v>489</v>
      </c>
      <c r="N214" s="147" t="s">
        <v>1866</v>
      </c>
      <c r="O214" s="147" t="s">
        <v>489</v>
      </c>
      <c r="P214" s="147" t="s">
        <v>489</v>
      </c>
      <c r="Q214" s="147" t="s">
        <v>618</v>
      </c>
      <c r="R214" s="147" t="s">
        <v>655</v>
      </c>
      <c r="S214" s="147" t="s">
        <v>485</v>
      </c>
      <c r="T214" s="147" t="s">
        <v>485</v>
      </c>
      <c r="U214" s="148"/>
      <c r="V214" s="148"/>
      <c r="W214" s="148"/>
      <c r="X214" s="148"/>
      <c r="Y214" s="148"/>
      <c r="Z214" s="148"/>
      <c r="AA214" s="148"/>
      <c r="AB214" s="148"/>
      <c r="AC214" s="148"/>
      <c r="AD214" s="148"/>
      <c r="AE214" s="148"/>
      <c r="AF214" s="148"/>
      <c r="AG214" s="148"/>
      <c r="AH214" s="148"/>
      <c r="AI214" s="148"/>
      <c r="AJ214" s="148"/>
      <c r="AK214" s="148"/>
      <c r="AL214" s="148"/>
      <c r="AM214" s="148"/>
      <c r="AN214" s="148"/>
      <c r="AO214" s="148"/>
      <c r="AP214" s="148"/>
      <c r="AQ214" s="148"/>
      <c r="AR214" s="147" t="s">
        <v>489</v>
      </c>
      <c r="AS214" s="147" t="s">
        <v>489</v>
      </c>
      <c r="AT214" s="148"/>
      <c r="AU214" s="147" t="s">
        <v>1867</v>
      </c>
      <c r="AV214" s="148">
        <v>543</v>
      </c>
    </row>
    <row r="215" spans="1:48" ht="30" customHeight="1">
      <c r="A215" s="144" t="s">
        <v>822</v>
      </c>
      <c r="B215" s="144" t="s">
        <v>737</v>
      </c>
      <c r="C215" s="144" t="s">
        <v>735</v>
      </c>
      <c r="D215" s="145">
        <v>4</v>
      </c>
      <c r="E215" s="152"/>
      <c r="F215" s="152"/>
      <c r="G215" s="152"/>
      <c r="H215" s="152"/>
      <c r="I215" s="152"/>
      <c r="J215" s="152"/>
      <c r="K215" s="152"/>
      <c r="L215" s="152"/>
      <c r="M215" s="144" t="s">
        <v>489</v>
      </c>
      <c r="N215" s="147" t="s">
        <v>1868</v>
      </c>
      <c r="O215" s="147" t="s">
        <v>489</v>
      </c>
      <c r="P215" s="147" t="s">
        <v>489</v>
      </c>
      <c r="Q215" s="147" t="s">
        <v>618</v>
      </c>
      <c r="R215" s="147" t="s">
        <v>655</v>
      </c>
      <c r="S215" s="147" t="s">
        <v>485</v>
      </c>
      <c r="T215" s="147" t="s">
        <v>485</v>
      </c>
      <c r="U215" s="148"/>
      <c r="V215" s="148"/>
      <c r="W215" s="148"/>
      <c r="X215" s="148"/>
      <c r="Y215" s="148"/>
      <c r="Z215" s="148"/>
      <c r="AA215" s="148"/>
      <c r="AB215" s="148"/>
      <c r="AC215" s="148"/>
      <c r="AD215" s="148"/>
      <c r="AE215" s="148"/>
      <c r="AF215" s="148"/>
      <c r="AG215" s="148"/>
      <c r="AH215" s="148"/>
      <c r="AI215" s="148"/>
      <c r="AJ215" s="148"/>
      <c r="AK215" s="148"/>
      <c r="AL215" s="148"/>
      <c r="AM215" s="148"/>
      <c r="AN215" s="148"/>
      <c r="AO215" s="148"/>
      <c r="AP215" s="148"/>
      <c r="AQ215" s="148"/>
      <c r="AR215" s="147" t="s">
        <v>489</v>
      </c>
      <c r="AS215" s="147" t="s">
        <v>489</v>
      </c>
      <c r="AT215" s="148"/>
      <c r="AU215" s="147" t="s">
        <v>1869</v>
      </c>
      <c r="AV215" s="148">
        <v>544</v>
      </c>
    </row>
    <row r="216" spans="1:48" ht="30" customHeight="1">
      <c r="A216" s="144" t="s">
        <v>778</v>
      </c>
      <c r="B216" s="144" t="s">
        <v>736</v>
      </c>
      <c r="C216" s="144" t="s">
        <v>735</v>
      </c>
      <c r="D216" s="145">
        <v>1</v>
      </c>
      <c r="E216" s="152"/>
      <c r="F216" s="152"/>
      <c r="G216" s="152"/>
      <c r="H216" s="152"/>
      <c r="I216" s="152"/>
      <c r="J216" s="152"/>
      <c r="K216" s="152"/>
      <c r="L216" s="152"/>
      <c r="M216" s="144" t="s">
        <v>489</v>
      </c>
      <c r="N216" s="147" t="s">
        <v>1744</v>
      </c>
      <c r="O216" s="147" t="s">
        <v>489</v>
      </c>
      <c r="P216" s="147" t="s">
        <v>489</v>
      </c>
      <c r="Q216" s="147" t="s">
        <v>618</v>
      </c>
      <c r="R216" s="147" t="s">
        <v>655</v>
      </c>
      <c r="S216" s="147" t="s">
        <v>485</v>
      </c>
      <c r="T216" s="147" t="s">
        <v>485</v>
      </c>
      <c r="U216" s="148"/>
      <c r="V216" s="148"/>
      <c r="W216" s="148"/>
      <c r="X216" s="148"/>
      <c r="Y216" s="148"/>
      <c r="Z216" s="148"/>
      <c r="AA216" s="148"/>
      <c r="AB216" s="148"/>
      <c r="AC216" s="148"/>
      <c r="AD216" s="148"/>
      <c r="AE216" s="148"/>
      <c r="AF216" s="148"/>
      <c r="AG216" s="148"/>
      <c r="AH216" s="148"/>
      <c r="AI216" s="148"/>
      <c r="AJ216" s="148"/>
      <c r="AK216" s="148"/>
      <c r="AL216" s="148"/>
      <c r="AM216" s="148"/>
      <c r="AN216" s="148"/>
      <c r="AO216" s="148"/>
      <c r="AP216" s="148"/>
      <c r="AQ216" s="148"/>
      <c r="AR216" s="147" t="s">
        <v>489</v>
      </c>
      <c r="AS216" s="147" t="s">
        <v>489</v>
      </c>
      <c r="AT216" s="148"/>
      <c r="AU216" s="147" t="s">
        <v>1870</v>
      </c>
      <c r="AV216" s="148">
        <v>545</v>
      </c>
    </row>
    <row r="217" spans="1:48" ht="30" customHeight="1">
      <c r="A217" s="144" t="s">
        <v>779</v>
      </c>
      <c r="B217" s="144" t="s">
        <v>823</v>
      </c>
      <c r="C217" s="144" t="s">
        <v>735</v>
      </c>
      <c r="D217" s="145">
        <v>9</v>
      </c>
      <c r="E217" s="152"/>
      <c r="F217" s="152"/>
      <c r="G217" s="152"/>
      <c r="H217" s="152"/>
      <c r="I217" s="152"/>
      <c r="J217" s="152"/>
      <c r="K217" s="152"/>
      <c r="L217" s="152"/>
      <c r="M217" s="144" t="s">
        <v>489</v>
      </c>
      <c r="N217" s="147" t="s">
        <v>1871</v>
      </c>
      <c r="O217" s="147" t="s">
        <v>489</v>
      </c>
      <c r="P217" s="147" t="s">
        <v>489</v>
      </c>
      <c r="Q217" s="147" t="s">
        <v>618</v>
      </c>
      <c r="R217" s="147" t="s">
        <v>655</v>
      </c>
      <c r="S217" s="147" t="s">
        <v>485</v>
      </c>
      <c r="T217" s="147" t="s">
        <v>485</v>
      </c>
      <c r="U217" s="148"/>
      <c r="V217" s="148"/>
      <c r="W217" s="148"/>
      <c r="X217" s="148"/>
      <c r="Y217" s="148"/>
      <c r="Z217" s="148"/>
      <c r="AA217" s="148"/>
      <c r="AB217" s="148"/>
      <c r="AC217" s="148"/>
      <c r="AD217" s="148"/>
      <c r="AE217" s="148"/>
      <c r="AF217" s="148"/>
      <c r="AG217" s="148"/>
      <c r="AH217" s="148"/>
      <c r="AI217" s="148"/>
      <c r="AJ217" s="148"/>
      <c r="AK217" s="148"/>
      <c r="AL217" s="148"/>
      <c r="AM217" s="148"/>
      <c r="AN217" s="148"/>
      <c r="AO217" s="148"/>
      <c r="AP217" s="148"/>
      <c r="AQ217" s="148"/>
      <c r="AR217" s="147" t="s">
        <v>489</v>
      </c>
      <c r="AS217" s="147" t="s">
        <v>489</v>
      </c>
      <c r="AT217" s="148"/>
      <c r="AU217" s="147" t="s">
        <v>1872</v>
      </c>
      <c r="AV217" s="148">
        <v>546</v>
      </c>
    </row>
    <row r="218" spans="1:48" ht="30" customHeight="1">
      <c r="A218" s="144" t="s">
        <v>779</v>
      </c>
      <c r="B218" s="144" t="s">
        <v>824</v>
      </c>
      <c r="C218" s="144" t="s">
        <v>735</v>
      </c>
      <c r="D218" s="145">
        <v>12</v>
      </c>
      <c r="E218" s="152"/>
      <c r="F218" s="152"/>
      <c r="G218" s="152"/>
      <c r="H218" s="152"/>
      <c r="I218" s="152"/>
      <c r="J218" s="152"/>
      <c r="K218" s="152"/>
      <c r="L218" s="152"/>
      <c r="M218" s="144" t="s">
        <v>489</v>
      </c>
      <c r="N218" s="147" t="s">
        <v>1873</v>
      </c>
      <c r="O218" s="147" t="s">
        <v>489</v>
      </c>
      <c r="P218" s="147" t="s">
        <v>489</v>
      </c>
      <c r="Q218" s="147" t="s">
        <v>618</v>
      </c>
      <c r="R218" s="147" t="s">
        <v>655</v>
      </c>
      <c r="S218" s="147" t="s">
        <v>485</v>
      </c>
      <c r="T218" s="147" t="s">
        <v>485</v>
      </c>
      <c r="U218" s="148"/>
      <c r="V218" s="148"/>
      <c r="W218" s="148"/>
      <c r="X218" s="148"/>
      <c r="Y218" s="148"/>
      <c r="Z218" s="148"/>
      <c r="AA218" s="148"/>
      <c r="AB218" s="148"/>
      <c r="AC218" s="148"/>
      <c r="AD218" s="148"/>
      <c r="AE218" s="148"/>
      <c r="AF218" s="148"/>
      <c r="AG218" s="148"/>
      <c r="AH218" s="148"/>
      <c r="AI218" s="148"/>
      <c r="AJ218" s="148"/>
      <c r="AK218" s="148"/>
      <c r="AL218" s="148"/>
      <c r="AM218" s="148"/>
      <c r="AN218" s="148"/>
      <c r="AO218" s="148"/>
      <c r="AP218" s="148"/>
      <c r="AQ218" s="148"/>
      <c r="AR218" s="147" t="s">
        <v>489</v>
      </c>
      <c r="AS218" s="147" t="s">
        <v>489</v>
      </c>
      <c r="AT218" s="148"/>
      <c r="AU218" s="147" t="s">
        <v>1874</v>
      </c>
      <c r="AV218" s="148">
        <v>547</v>
      </c>
    </row>
    <row r="219" spans="1:48" ht="30" customHeight="1">
      <c r="A219" s="144" t="s">
        <v>779</v>
      </c>
      <c r="B219" s="144" t="s">
        <v>825</v>
      </c>
      <c r="C219" s="144" t="s">
        <v>735</v>
      </c>
      <c r="D219" s="145">
        <v>2</v>
      </c>
      <c r="E219" s="152"/>
      <c r="F219" s="152"/>
      <c r="G219" s="152"/>
      <c r="H219" s="152"/>
      <c r="I219" s="152"/>
      <c r="J219" s="152"/>
      <c r="K219" s="152"/>
      <c r="L219" s="152"/>
      <c r="M219" s="144" t="s">
        <v>489</v>
      </c>
      <c r="N219" s="147" t="s">
        <v>1875</v>
      </c>
      <c r="O219" s="147" t="s">
        <v>489</v>
      </c>
      <c r="P219" s="147" t="s">
        <v>489</v>
      </c>
      <c r="Q219" s="147" t="s">
        <v>618</v>
      </c>
      <c r="R219" s="147" t="s">
        <v>655</v>
      </c>
      <c r="S219" s="147" t="s">
        <v>485</v>
      </c>
      <c r="T219" s="147" t="s">
        <v>485</v>
      </c>
      <c r="U219" s="148"/>
      <c r="V219" s="148"/>
      <c r="W219" s="148"/>
      <c r="X219" s="148"/>
      <c r="Y219" s="148"/>
      <c r="Z219" s="148"/>
      <c r="AA219" s="148"/>
      <c r="AB219" s="148"/>
      <c r="AC219" s="148"/>
      <c r="AD219" s="148"/>
      <c r="AE219" s="148"/>
      <c r="AF219" s="148"/>
      <c r="AG219" s="148"/>
      <c r="AH219" s="148"/>
      <c r="AI219" s="148"/>
      <c r="AJ219" s="148"/>
      <c r="AK219" s="148"/>
      <c r="AL219" s="148"/>
      <c r="AM219" s="148"/>
      <c r="AN219" s="148"/>
      <c r="AO219" s="148"/>
      <c r="AP219" s="148"/>
      <c r="AQ219" s="148"/>
      <c r="AR219" s="147" t="s">
        <v>489</v>
      </c>
      <c r="AS219" s="147" t="s">
        <v>489</v>
      </c>
      <c r="AT219" s="148"/>
      <c r="AU219" s="147" t="s">
        <v>1876</v>
      </c>
      <c r="AV219" s="148">
        <v>548</v>
      </c>
    </row>
    <row r="220" spans="1:48" ht="30" customHeight="1">
      <c r="A220" s="144" t="s">
        <v>779</v>
      </c>
      <c r="B220" s="144" t="s">
        <v>826</v>
      </c>
      <c r="C220" s="144" t="s">
        <v>735</v>
      </c>
      <c r="D220" s="145">
        <v>7</v>
      </c>
      <c r="E220" s="152"/>
      <c r="F220" s="152"/>
      <c r="G220" s="152"/>
      <c r="H220" s="152"/>
      <c r="I220" s="152"/>
      <c r="J220" s="152"/>
      <c r="K220" s="152"/>
      <c r="L220" s="152"/>
      <c r="M220" s="144" t="s">
        <v>489</v>
      </c>
      <c r="N220" s="147" t="s">
        <v>1877</v>
      </c>
      <c r="O220" s="147" t="s">
        <v>489</v>
      </c>
      <c r="P220" s="147" t="s">
        <v>489</v>
      </c>
      <c r="Q220" s="147" t="s">
        <v>618</v>
      </c>
      <c r="R220" s="147" t="s">
        <v>655</v>
      </c>
      <c r="S220" s="147" t="s">
        <v>485</v>
      </c>
      <c r="T220" s="147" t="s">
        <v>485</v>
      </c>
      <c r="U220" s="148"/>
      <c r="V220" s="148"/>
      <c r="W220" s="148"/>
      <c r="X220" s="148"/>
      <c r="Y220" s="148"/>
      <c r="Z220" s="148"/>
      <c r="AA220" s="148"/>
      <c r="AB220" s="148"/>
      <c r="AC220" s="148"/>
      <c r="AD220" s="148"/>
      <c r="AE220" s="148"/>
      <c r="AF220" s="148"/>
      <c r="AG220" s="148"/>
      <c r="AH220" s="148"/>
      <c r="AI220" s="148"/>
      <c r="AJ220" s="148"/>
      <c r="AK220" s="148"/>
      <c r="AL220" s="148"/>
      <c r="AM220" s="148"/>
      <c r="AN220" s="148"/>
      <c r="AO220" s="148"/>
      <c r="AP220" s="148"/>
      <c r="AQ220" s="148"/>
      <c r="AR220" s="147" t="s">
        <v>489</v>
      </c>
      <c r="AS220" s="147" t="s">
        <v>489</v>
      </c>
      <c r="AT220" s="148"/>
      <c r="AU220" s="147" t="s">
        <v>1878</v>
      </c>
      <c r="AV220" s="148">
        <v>549</v>
      </c>
    </row>
    <row r="221" spans="1:48" ht="30" customHeight="1">
      <c r="A221" s="144" t="s">
        <v>779</v>
      </c>
      <c r="B221" s="144" t="s">
        <v>780</v>
      </c>
      <c r="C221" s="144" t="s">
        <v>735</v>
      </c>
      <c r="D221" s="145">
        <v>1</v>
      </c>
      <c r="E221" s="152"/>
      <c r="F221" s="152"/>
      <c r="G221" s="152"/>
      <c r="H221" s="152"/>
      <c r="I221" s="152"/>
      <c r="J221" s="152"/>
      <c r="K221" s="152"/>
      <c r="L221" s="152"/>
      <c r="M221" s="144" t="s">
        <v>489</v>
      </c>
      <c r="N221" s="147" t="s">
        <v>1746</v>
      </c>
      <c r="O221" s="147" t="s">
        <v>489</v>
      </c>
      <c r="P221" s="147" t="s">
        <v>489</v>
      </c>
      <c r="Q221" s="147" t="s">
        <v>618</v>
      </c>
      <c r="R221" s="147" t="s">
        <v>655</v>
      </c>
      <c r="S221" s="147" t="s">
        <v>485</v>
      </c>
      <c r="T221" s="147" t="s">
        <v>485</v>
      </c>
      <c r="U221" s="148"/>
      <c r="V221" s="148"/>
      <c r="W221" s="148"/>
      <c r="X221" s="148"/>
      <c r="Y221" s="148"/>
      <c r="Z221" s="148"/>
      <c r="AA221" s="148"/>
      <c r="AB221" s="148"/>
      <c r="AC221" s="148"/>
      <c r="AD221" s="148"/>
      <c r="AE221" s="148"/>
      <c r="AF221" s="148"/>
      <c r="AG221" s="148"/>
      <c r="AH221" s="148"/>
      <c r="AI221" s="148"/>
      <c r="AJ221" s="148"/>
      <c r="AK221" s="148"/>
      <c r="AL221" s="148"/>
      <c r="AM221" s="148"/>
      <c r="AN221" s="148"/>
      <c r="AO221" s="148"/>
      <c r="AP221" s="148"/>
      <c r="AQ221" s="148"/>
      <c r="AR221" s="147" t="s">
        <v>489</v>
      </c>
      <c r="AS221" s="147" t="s">
        <v>489</v>
      </c>
      <c r="AT221" s="148"/>
      <c r="AU221" s="147" t="s">
        <v>1879</v>
      </c>
      <c r="AV221" s="148">
        <v>550</v>
      </c>
    </row>
    <row r="222" spans="1:48" ht="30" customHeight="1">
      <c r="A222" s="144" t="s">
        <v>779</v>
      </c>
      <c r="B222" s="144" t="s">
        <v>827</v>
      </c>
      <c r="C222" s="144" t="s">
        <v>735</v>
      </c>
      <c r="D222" s="145">
        <v>2</v>
      </c>
      <c r="E222" s="152"/>
      <c r="F222" s="152"/>
      <c r="G222" s="152"/>
      <c r="H222" s="152"/>
      <c r="I222" s="152"/>
      <c r="J222" s="152"/>
      <c r="K222" s="152"/>
      <c r="L222" s="152"/>
      <c r="M222" s="144" t="s">
        <v>489</v>
      </c>
      <c r="N222" s="147" t="s">
        <v>1880</v>
      </c>
      <c r="O222" s="147" t="s">
        <v>489</v>
      </c>
      <c r="P222" s="147" t="s">
        <v>489</v>
      </c>
      <c r="Q222" s="147" t="s">
        <v>618</v>
      </c>
      <c r="R222" s="147" t="s">
        <v>655</v>
      </c>
      <c r="S222" s="147" t="s">
        <v>485</v>
      </c>
      <c r="T222" s="147" t="s">
        <v>485</v>
      </c>
      <c r="U222" s="148"/>
      <c r="V222" s="148"/>
      <c r="W222" s="148"/>
      <c r="X222" s="148"/>
      <c r="Y222" s="148"/>
      <c r="Z222" s="148"/>
      <c r="AA222" s="148"/>
      <c r="AB222" s="148"/>
      <c r="AC222" s="148"/>
      <c r="AD222" s="148"/>
      <c r="AE222" s="148"/>
      <c r="AF222" s="148"/>
      <c r="AG222" s="148"/>
      <c r="AH222" s="148"/>
      <c r="AI222" s="148"/>
      <c r="AJ222" s="148"/>
      <c r="AK222" s="148"/>
      <c r="AL222" s="148"/>
      <c r="AM222" s="148"/>
      <c r="AN222" s="148"/>
      <c r="AO222" s="148"/>
      <c r="AP222" s="148"/>
      <c r="AQ222" s="148"/>
      <c r="AR222" s="147" t="s">
        <v>489</v>
      </c>
      <c r="AS222" s="147" t="s">
        <v>489</v>
      </c>
      <c r="AT222" s="148"/>
      <c r="AU222" s="147" t="s">
        <v>1881</v>
      </c>
      <c r="AV222" s="148">
        <v>551</v>
      </c>
    </row>
    <row r="223" spans="1:48" ht="30" customHeight="1">
      <c r="A223" s="144" t="s">
        <v>828</v>
      </c>
      <c r="B223" s="144" t="s">
        <v>780</v>
      </c>
      <c r="C223" s="144" t="s">
        <v>735</v>
      </c>
      <c r="D223" s="145">
        <v>10</v>
      </c>
      <c r="E223" s="152"/>
      <c r="F223" s="152"/>
      <c r="G223" s="152"/>
      <c r="H223" s="152"/>
      <c r="I223" s="152"/>
      <c r="J223" s="152"/>
      <c r="K223" s="152"/>
      <c r="L223" s="152"/>
      <c r="M223" s="144" t="s">
        <v>489</v>
      </c>
      <c r="N223" s="147" t="s">
        <v>1882</v>
      </c>
      <c r="O223" s="147" t="s">
        <v>489</v>
      </c>
      <c r="P223" s="147" t="s">
        <v>489</v>
      </c>
      <c r="Q223" s="147" t="s">
        <v>618</v>
      </c>
      <c r="R223" s="147" t="s">
        <v>655</v>
      </c>
      <c r="S223" s="147" t="s">
        <v>485</v>
      </c>
      <c r="T223" s="147" t="s">
        <v>485</v>
      </c>
      <c r="U223" s="148"/>
      <c r="V223" s="148"/>
      <c r="W223" s="148"/>
      <c r="X223" s="148"/>
      <c r="Y223" s="148"/>
      <c r="Z223" s="148"/>
      <c r="AA223" s="148"/>
      <c r="AB223" s="148"/>
      <c r="AC223" s="148"/>
      <c r="AD223" s="148"/>
      <c r="AE223" s="148"/>
      <c r="AF223" s="148"/>
      <c r="AG223" s="148"/>
      <c r="AH223" s="148"/>
      <c r="AI223" s="148"/>
      <c r="AJ223" s="148"/>
      <c r="AK223" s="148"/>
      <c r="AL223" s="148"/>
      <c r="AM223" s="148"/>
      <c r="AN223" s="148"/>
      <c r="AO223" s="148"/>
      <c r="AP223" s="148"/>
      <c r="AQ223" s="148"/>
      <c r="AR223" s="147" t="s">
        <v>489</v>
      </c>
      <c r="AS223" s="147" t="s">
        <v>489</v>
      </c>
      <c r="AT223" s="148"/>
      <c r="AU223" s="147" t="s">
        <v>1883</v>
      </c>
      <c r="AV223" s="148">
        <v>552</v>
      </c>
    </row>
    <row r="224" spans="1:48" ht="30" customHeight="1">
      <c r="A224" s="144" t="s">
        <v>828</v>
      </c>
      <c r="B224" s="144" t="s">
        <v>827</v>
      </c>
      <c r="C224" s="144" t="s">
        <v>735</v>
      </c>
      <c r="D224" s="145">
        <v>4</v>
      </c>
      <c r="E224" s="152"/>
      <c r="F224" s="152"/>
      <c r="G224" s="152"/>
      <c r="H224" s="152"/>
      <c r="I224" s="152"/>
      <c r="J224" s="152"/>
      <c r="K224" s="152"/>
      <c r="L224" s="152"/>
      <c r="M224" s="144" t="s">
        <v>489</v>
      </c>
      <c r="N224" s="147" t="s">
        <v>1884</v>
      </c>
      <c r="O224" s="147" t="s">
        <v>489</v>
      </c>
      <c r="P224" s="147" t="s">
        <v>489</v>
      </c>
      <c r="Q224" s="147" t="s">
        <v>618</v>
      </c>
      <c r="R224" s="147" t="s">
        <v>655</v>
      </c>
      <c r="S224" s="147" t="s">
        <v>485</v>
      </c>
      <c r="T224" s="147" t="s">
        <v>485</v>
      </c>
      <c r="U224" s="148"/>
      <c r="V224" s="148"/>
      <c r="W224" s="148"/>
      <c r="X224" s="148"/>
      <c r="Y224" s="148"/>
      <c r="Z224" s="148"/>
      <c r="AA224" s="148"/>
      <c r="AB224" s="148"/>
      <c r="AC224" s="148"/>
      <c r="AD224" s="148"/>
      <c r="AE224" s="148"/>
      <c r="AF224" s="148"/>
      <c r="AG224" s="148"/>
      <c r="AH224" s="148"/>
      <c r="AI224" s="148"/>
      <c r="AJ224" s="148"/>
      <c r="AK224" s="148"/>
      <c r="AL224" s="148"/>
      <c r="AM224" s="148"/>
      <c r="AN224" s="148"/>
      <c r="AO224" s="148"/>
      <c r="AP224" s="148"/>
      <c r="AQ224" s="148"/>
      <c r="AR224" s="147" t="s">
        <v>489</v>
      </c>
      <c r="AS224" s="147" t="s">
        <v>489</v>
      </c>
      <c r="AT224" s="148"/>
      <c r="AU224" s="147" t="s">
        <v>1885</v>
      </c>
      <c r="AV224" s="148">
        <v>553</v>
      </c>
    </row>
    <row r="225" spans="1:48" ht="30" customHeight="1">
      <c r="A225" s="144" t="s">
        <v>740</v>
      </c>
      <c r="B225" s="144" t="s">
        <v>819</v>
      </c>
      <c r="C225" s="144" t="s">
        <v>735</v>
      </c>
      <c r="D225" s="145">
        <v>209</v>
      </c>
      <c r="E225" s="152"/>
      <c r="F225" s="152"/>
      <c r="G225" s="152"/>
      <c r="H225" s="152"/>
      <c r="I225" s="152"/>
      <c r="J225" s="152"/>
      <c r="K225" s="152"/>
      <c r="L225" s="152"/>
      <c r="M225" s="144" t="s">
        <v>489</v>
      </c>
      <c r="N225" s="147" t="s">
        <v>1886</v>
      </c>
      <c r="O225" s="147" t="s">
        <v>489</v>
      </c>
      <c r="P225" s="147" t="s">
        <v>489</v>
      </c>
      <c r="Q225" s="147" t="s">
        <v>618</v>
      </c>
      <c r="R225" s="147" t="s">
        <v>655</v>
      </c>
      <c r="S225" s="147" t="s">
        <v>485</v>
      </c>
      <c r="T225" s="147" t="s">
        <v>485</v>
      </c>
      <c r="U225" s="148"/>
      <c r="V225" s="148"/>
      <c r="W225" s="148"/>
      <c r="X225" s="148"/>
      <c r="Y225" s="148"/>
      <c r="Z225" s="148"/>
      <c r="AA225" s="148"/>
      <c r="AB225" s="148"/>
      <c r="AC225" s="148"/>
      <c r="AD225" s="148"/>
      <c r="AE225" s="148"/>
      <c r="AF225" s="148"/>
      <c r="AG225" s="148"/>
      <c r="AH225" s="148"/>
      <c r="AI225" s="148"/>
      <c r="AJ225" s="148"/>
      <c r="AK225" s="148"/>
      <c r="AL225" s="148"/>
      <c r="AM225" s="148"/>
      <c r="AN225" s="148"/>
      <c r="AO225" s="148"/>
      <c r="AP225" s="148"/>
      <c r="AQ225" s="148"/>
      <c r="AR225" s="147" t="s">
        <v>489</v>
      </c>
      <c r="AS225" s="147" t="s">
        <v>489</v>
      </c>
      <c r="AT225" s="148"/>
      <c r="AU225" s="147" t="s">
        <v>1887</v>
      </c>
      <c r="AV225" s="148">
        <v>554</v>
      </c>
    </row>
    <row r="226" spans="1:48" ht="30" customHeight="1">
      <c r="A226" s="144" t="s">
        <v>740</v>
      </c>
      <c r="B226" s="144" t="s">
        <v>820</v>
      </c>
      <c r="C226" s="144" t="s">
        <v>735</v>
      </c>
      <c r="D226" s="145">
        <v>77</v>
      </c>
      <c r="E226" s="152"/>
      <c r="F226" s="152"/>
      <c r="G226" s="152"/>
      <c r="H226" s="152"/>
      <c r="I226" s="152"/>
      <c r="J226" s="152"/>
      <c r="K226" s="152"/>
      <c r="L226" s="152"/>
      <c r="M226" s="144" t="s">
        <v>489</v>
      </c>
      <c r="N226" s="147" t="s">
        <v>1888</v>
      </c>
      <c r="O226" s="147" t="s">
        <v>489</v>
      </c>
      <c r="P226" s="147" t="s">
        <v>489</v>
      </c>
      <c r="Q226" s="147" t="s">
        <v>618</v>
      </c>
      <c r="R226" s="147" t="s">
        <v>655</v>
      </c>
      <c r="S226" s="147" t="s">
        <v>485</v>
      </c>
      <c r="T226" s="147" t="s">
        <v>485</v>
      </c>
      <c r="U226" s="148"/>
      <c r="V226" s="148"/>
      <c r="W226" s="148"/>
      <c r="X226" s="148"/>
      <c r="Y226" s="148"/>
      <c r="Z226" s="148"/>
      <c r="AA226" s="148"/>
      <c r="AB226" s="148"/>
      <c r="AC226" s="148"/>
      <c r="AD226" s="148"/>
      <c r="AE226" s="148"/>
      <c r="AF226" s="148"/>
      <c r="AG226" s="148"/>
      <c r="AH226" s="148"/>
      <c r="AI226" s="148"/>
      <c r="AJ226" s="148"/>
      <c r="AK226" s="148"/>
      <c r="AL226" s="148"/>
      <c r="AM226" s="148"/>
      <c r="AN226" s="148"/>
      <c r="AO226" s="148"/>
      <c r="AP226" s="148"/>
      <c r="AQ226" s="148"/>
      <c r="AR226" s="147" t="s">
        <v>489</v>
      </c>
      <c r="AS226" s="147" t="s">
        <v>489</v>
      </c>
      <c r="AT226" s="148"/>
      <c r="AU226" s="147" t="s">
        <v>1889</v>
      </c>
      <c r="AV226" s="148">
        <v>555</v>
      </c>
    </row>
    <row r="227" spans="1:48" ht="30" customHeight="1">
      <c r="A227" s="144" t="s">
        <v>740</v>
      </c>
      <c r="B227" s="144" t="s">
        <v>829</v>
      </c>
      <c r="C227" s="144" t="s">
        <v>735</v>
      </c>
      <c r="D227" s="145">
        <v>50</v>
      </c>
      <c r="E227" s="152"/>
      <c r="F227" s="152"/>
      <c r="G227" s="152"/>
      <c r="H227" s="152"/>
      <c r="I227" s="152"/>
      <c r="J227" s="152"/>
      <c r="K227" s="152"/>
      <c r="L227" s="152"/>
      <c r="M227" s="144" t="s">
        <v>489</v>
      </c>
      <c r="N227" s="147" t="s">
        <v>1890</v>
      </c>
      <c r="O227" s="147" t="s">
        <v>489</v>
      </c>
      <c r="P227" s="147" t="s">
        <v>489</v>
      </c>
      <c r="Q227" s="147" t="s">
        <v>618</v>
      </c>
      <c r="R227" s="147" t="s">
        <v>655</v>
      </c>
      <c r="S227" s="147" t="s">
        <v>485</v>
      </c>
      <c r="T227" s="147" t="s">
        <v>485</v>
      </c>
      <c r="U227" s="148"/>
      <c r="V227" s="148"/>
      <c r="W227" s="148"/>
      <c r="X227" s="148"/>
      <c r="Y227" s="148"/>
      <c r="Z227" s="148"/>
      <c r="AA227" s="148"/>
      <c r="AB227" s="148"/>
      <c r="AC227" s="148"/>
      <c r="AD227" s="148"/>
      <c r="AE227" s="148"/>
      <c r="AF227" s="148"/>
      <c r="AG227" s="148"/>
      <c r="AH227" s="148"/>
      <c r="AI227" s="148"/>
      <c r="AJ227" s="148"/>
      <c r="AK227" s="148"/>
      <c r="AL227" s="148"/>
      <c r="AM227" s="148"/>
      <c r="AN227" s="148"/>
      <c r="AO227" s="148"/>
      <c r="AP227" s="148"/>
      <c r="AQ227" s="148"/>
      <c r="AR227" s="147" t="s">
        <v>489</v>
      </c>
      <c r="AS227" s="147" t="s">
        <v>489</v>
      </c>
      <c r="AT227" s="148"/>
      <c r="AU227" s="147" t="s">
        <v>1891</v>
      </c>
      <c r="AV227" s="148">
        <v>556</v>
      </c>
    </row>
    <row r="228" spans="1:48" ht="30" customHeight="1">
      <c r="A228" s="144" t="s">
        <v>740</v>
      </c>
      <c r="B228" s="144" t="s">
        <v>821</v>
      </c>
      <c r="C228" s="144" t="s">
        <v>735</v>
      </c>
      <c r="D228" s="145">
        <v>8</v>
      </c>
      <c r="E228" s="152"/>
      <c r="F228" s="152"/>
      <c r="G228" s="152"/>
      <c r="H228" s="152"/>
      <c r="I228" s="152"/>
      <c r="J228" s="152"/>
      <c r="K228" s="152"/>
      <c r="L228" s="152"/>
      <c r="M228" s="144" t="s">
        <v>489</v>
      </c>
      <c r="N228" s="147" t="s">
        <v>1892</v>
      </c>
      <c r="O228" s="147" t="s">
        <v>489</v>
      </c>
      <c r="P228" s="147" t="s">
        <v>489</v>
      </c>
      <c r="Q228" s="147" t="s">
        <v>618</v>
      </c>
      <c r="R228" s="147" t="s">
        <v>655</v>
      </c>
      <c r="S228" s="147" t="s">
        <v>485</v>
      </c>
      <c r="T228" s="147" t="s">
        <v>485</v>
      </c>
      <c r="U228" s="148"/>
      <c r="V228" s="148"/>
      <c r="W228" s="148"/>
      <c r="X228" s="148"/>
      <c r="Y228" s="148"/>
      <c r="Z228" s="148"/>
      <c r="AA228" s="148"/>
      <c r="AB228" s="148"/>
      <c r="AC228" s="148"/>
      <c r="AD228" s="148"/>
      <c r="AE228" s="148"/>
      <c r="AF228" s="148"/>
      <c r="AG228" s="148"/>
      <c r="AH228" s="148"/>
      <c r="AI228" s="148"/>
      <c r="AJ228" s="148"/>
      <c r="AK228" s="148"/>
      <c r="AL228" s="148"/>
      <c r="AM228" s="148"/>
      <c r="AN228" s="148"/>
      <c r="AO228" s="148"/>
      <c r="AP228" s="148"/>
      <c r="AQ228" s="148"/>
      <c r="AR228" s="147" t="s">
        <v>489</v>
      </c>
      <c r="AS228" s="147" t="s">
        <v>489</v>
      </c>
      <c r="AT228" s="148"/>
      <c r="AU228" s="147" t="s">
        <v>1893</v>
      </c>
      <c r="AV228" s="148">
        <v>557</v>
      </c>
    </row>
    <row r="229" spans="1:48" ht="30" customHeight="1">
      <c r="A229" s="144" t="s">
        <v>740</v>
      </c>
      <c r="B229" s="144" t="s">
        <v>737</v>
      </c>
      <c r="C229" s="144" t="s">
        <v>735</v>
      </c>
      <c r="D229" s="145">
        <v>9</v>
      </c>
      <c r="E229" s="152"/>
      <c r="F229" s="152"/>
      <c r="G229" s="152"/>
      <c r="H229" s="152"/>
      <c r="I229" s="152"/>
      <c r="J229" s="152"/>
      <c r="K229" s="152"/>
      <c r="L229" s="152"/>
      <c r="M229" s="144" t="s">
        <v>489</v>
      </c>
      <c r="N229" s="147" t="s">
        <v>1675</v>
      </c>
      <c r="O229" s="147" t="s">
        <v>489</v>
      </c>
      <c r="P229" s="147" t="s">
        <v>489</v>
      </c>
      <c r="Q229" s="147" t="s">
        <v>618</v>
      </c>
      <c r="R229" s="147" t="s">
        <v>655</v>
      </c>
      <c r="S229" s="147" t="s">
        <v>485</v>
      </c>
      <c r="T229" s="147" t="s">
        <v>485</v>
      </c>
      <c r="U229" s="148"/>
      <c r="V229" s="148"/>
      <c r="W229" s="148"/>
      <c r="X229" s="148"/>
      <c r="Y229" s="148"/>
      <c r="Z229" s="148"/>
      <c r="AA229" s="148"/>
      <c r="AB229" s="148"/>
      <c r="AC229" s="148"/>
      <c r="AD229" s="148"/>
      <c r="AE229" s="148"/>
      <c r="AF229" s="148"/>
      <c r="AG229" s="148"/>
      <c r="AH229" s="148"/>
      <c r="AI229" s="148"/>
      <c r="AJ229" s="148"/>
      <c r="AK229" s="148"/>
      <c r="AL229" s="148"/>
      <c r="AM229" s="148"/>
      <c r="AN229" s="148"/>
      <c r="AO229" s="148"/>
      <c r="AP229" s="148"/>
      <c r="AQ229" s="148"/>
      <c r="AR229" s="147" t="s">
        <v>489</v>
      </c>
      <c r="AS229" s="147" t="s">
        <v>489</v>
      </c>
      <c r="AT229" s="148"/>
      <c r="AU229" s="147" t="s">
        <v>1894</v>
      </c>
      <c r="AV229" s="148">
        <v>558</v>
      </c>
    </row>
    <row r="230" spans="1:48" ht="30" customHeight="1">
      <c r="A230" s="144" t="s">
        <v>830</v>
      </c>
      <c r="B230" s="144" t="s">
        <v>831</v>
      </c>
      <c r="C230" s="144" t="s">
        <v>735</v>
      </c>
      <c r="D230" s="145">
        <v>84</v>
      </c>
      <c r="E230" s="152"/>
      <c r="F230" s="152"/>
      <c r="G230" s="152"/>
      <c r="H230" s="152"/>
      <c r="I230" s="152"/>
      <c r="J230" s="152"/>
      <c r="K230" s="152"/>
      <c r="L230" s="152"/>
      <c r="M230" s="144" t="s">
        <v>489</v>
      </c>
      <c r="N230" s="147" t="s">
        <v>1895</v>
      </c>
      <c r="O230" s="147" t="s">
        <v>489</v>
      </c>
      <c r="P230" s="147" t="s">
        <v>489</v>
      </c>
      <c r="Q230" s="147" t="s">
        <v>618</v>
      </c>
      <c r="R230" s="147" t="s">
        <v>655</v>
      </c>
      <c r="S230" s="147" t="s">
        <v>485</v>
      </c>
      <c r="T230" s="147" t="s">
        <v>485</v>
      </c>
      <c r="U230" s="148"/>
      <c r="V230" s="148"/>
      <c r="W230" s="148"/>
      <c r="X230" s="148"/>
      <c r="Y230" s="148"/>
      <c r="Z230" s="148"/>
      <c r="AA230" s="148"/>
      <c r="AB230" s="148"/>
      <c r="AC230" s="148"/>
      <c r="AD230" s="148"/>
      <c r="AE230" s="148"/>
      <c r="AF230" s="148"/>
      <c r="AG230" s="148"/>
      <c r="AH230" s="148"/>
      <c r="AI230" s="148"/>
      <c r="AJ230" s="148"/>
      <c r="AK230" s="148"/>
      <c r="AL230" s="148"/>
      <c r="AM230" s="148"/>
      <c r="AN230" s="148"/>
      <c r="AO230" s="148"/>
      <c r="AP230" s="148"/>
      <c r="AQ230" s="148"/>
      <c r="AR230" s="147" t="s">
        <v>489</v>
      </c>
      <c r="AS230" s="147" t="s">
        <v>489</v>
      </c>
      <c r="AT230" s="148"/>
      <c r="AU230" s="147" t="s">
        <v>1896</v>
      </c>
      <c r="AV230" s="148">
        <v>559</v>
      </c>
    </row>
    <row r="231" spans="1:48" ht="30" customHeight="1">
      <c r="A231" s="144" t="s">
        <v>832</v>
      </c>
      <c r="B231" s="144" t="s">
        <v>833</v>
      </c>
      <c r="C231" s="144" t="s">
        <v>834</v>
      </c>
      <c r="D231" s="145">
        <v>0.73</v>
      </c>
      <c r="E231" s="152"/>
      <c r="F231" s="152"/>
      <c r="G231" s="152"/>
      <c r="H231" s="152"/>
      <c r="I231" s="152"/>
      <c r="J231" s="152"/>
      <c r="K231" s="152"/>
      <c r="L231" s="152"/>
      <c r="M231" s="144" t="s">
        <v>489</v>
      </c>
      <c r="N231" s="147" t="s">
        <v>1897</v>
      </c>
      <c r="O231" s="147" t="s">
        <v>489</v>
      </c>
      <c r="P231" s="147" t="s">
        <v>489</v>
      </c>
      <c r="Q231" s="147" t="s">
        <v>618</v>
      </c>
      <c r="R231" s="147" t="s">
        <v>655</v>
      </c>
      <c r="S231" s="147" t="s">
        <v>485</v>
      </c>
      <c r="T231" s="147" t="s">
        <v>485</v>
      </c>
      <c r="U231" s="148"/>
      <c r="V231" s="148"/>
      <c r="W231" s="148"/>
      <c r="X231" s="148"/>
      <c r="Y231" s="148"/>
      <c r="Z231" s="148"/>
      <c r="AA231" s="148"/>
      <c r="AB231" s="148"/>
      <c r="AC231" s="148"/>
      <c r="AD231" s="148"/>
      <c r="AE231" s="148"/>
      <c r="AF231" s="148"/>
      <c r="AG231" s="148"/>
      <c r="AH231" s="148"/>
      <c r="AI231" s="148"/>
      <c r="AJ231" s="148"/>
      <c r="AK231" s="148"/>
      <c r="AL231" s="148"/>
      <c r="AM231" s="148"/>
      <c r="AN231" s="148"/>
      <c r="AO231" s="148"/>
      <c r="AP231" s="148"/>
      <c r="AQ231" s="148"/>
      <c r="AR231" s="147" t="s">
        <v>489</v>
      </c>
      <c r="AS231" s="147" t="s">
        <v>489</v>
      </c>
      <c r="AT231" s="148"/>
      <c r="AU231" s="147" t="s">
        <v>1898</v>
      </c>
      <c r="AV231" s="148">
        <v>560</v>
      </c>
    </row>
    <row r="232" spans="1:48" ht="30" customHeight="1">
      <c r="A232" s="144" t="s">
        <v>743</v>
      </c>
      <c r="B232" s="144" t="s">
        <v>835</v>
      </c>
      <c r="C232" s="144" t="s">
        <v>169</v>
      </c>
      <c r="D232" s="145">
        <v>214</v>
      </c>
      <c r="E232" s="152"/>
      <c r="F232" s="152"/>
      <c r="G232" s="152"/>
      <c r="H232" s="152"/>
      <c r="I232" s="152"/>
      <c r="J232" s="152"/>
      <c r="K232" s="152"/>
      <c r="L232" s="152"/>
      <c r="M232" s="144" t="s">
        <v>489</v>
      </c>
      <c r="N232" s="147" t="s">
        <v>1899</v>
      </c>
      <c r="O232" s="147" t="s">
        <v>489</v>
      </c>
      <c r="P232" s="147" t="s">
        <v>489</v>
      </c>
      <c r="Q232" s="147" t="s">
        <v>618</v>
      </c>
      <c r="R232" s="147" t="s">
        <v>655</v>
      </c>
      <c r="S232" s="147" t="s">
        <v>485</v>
      </c>
      <c r="T232" s="147" t="s">
        <v>485</v>
      </c>
      <c r="U232" s="148"/>
      <c r="V232" s="148"/>
      <c r="W232" s="148"/>
      <c r="X232" s="148"/>
      <c r="Y232" s="148"/>
      <c r="Z232" s="148"/>
      <c r="AA232" s="148"/>
      <c r="AB232" s="148"/>
      <c r="AC232" s="148"/>
      <c r="AD232" s="148"/>
      <c r="AE232" s="148"/>
      <c r="AF232" s="148"/>
      <c r="AG232" s="148"/>
      <c r="AH232" s="148"/>
      <c r="AI232" s="148"/>
      <c r="AJ232" s="148"/>
      <c r="AK232" s="148"/>
      <c r="AL232" s="148"/>
      <c r="AM232" s="148"/>
      <c r="AN232" s="148"/>
      <c r="AO232" s="148"/>
      <c r="AP232" s="148"/>
      <c r="AQ232" s="148"/>
      <c r="AR232" s="147" t="s">
        <v>489</v>
      </c>
      <c r="AS232" s="147" t="s">
        <v>489</v>
      </c>
      <c r="AT232" s="148"/>
      <c r="AU232" s="147" t="s">
        <v>1900</v>
      </c>
      <c r="AV232" s="148">
        <v>561</v>
      </c>
    </row>
    <row r="233" spans="1:48" ht="30" customHeight="1">
      <c r="A233" s="144" t="s">
        <v>743</v>
      </c>
      <c r="B233" s="144" t="s">
        <v>836</v>
      </c>
      <c r="C233" s="144" t="s">
        <v>169</v>
      </c>
      <c r="D233" s="145">
        <v>55</v>
      </c>
      <c r="E233" s="152"/>
      <c r="F233" s="152"/>
      <c r="G233" s="152"/>
      <c r="H233" s="152"/>
      <c r="I233" s="152"/>
      <c r="J233" s="152"/>
      <c r="K233" s="152"/>
      <c r="L233" s="152"/>
      <c r="M233" s="144" t="s">
        <v>489</v>
      </c>
      <c r="N233" s="147" t="s">
        <v>1901</v>
      </c>
      <c r="O233" s="147" t="s">
        <v>489</v>
      </c>
      <c r="P233" s="147" t="s">
        <v>489</v>
      </c>
      <c r="Q233" s="147" t="s">
        <v>618</v>
      </c>
      <c r="R233" s="147" t="s">
        <v>655</v>
      </c>
      <c r="S233" s="147" t="s">
        <v>485</v>
      </c>
      <c r="T233" s="147" t="s">
        <v>485</v>
      </c>
      <c r="U233" s="148"/>
      <c r="V233" s="148"/>
      <c r="W233" s="148"/>
      <c r="X233" s="148"/>
      <c r="Y233" s="148"/>
      <c r="Z233" s="148"/>
      <c r="AA233" s="148"/>
      <c r="AB233" s="148"/>
      <c r="AC233" s="148"/>
      <c r="AD233" s="148"/>
      <c r="AE233" s="148"/>
      <c r="AF233" s="148"/>
      <c r="AG233" s="148"/>
      <c r="AH233" s="148"/>
      <c r="AI233" s="148"/>
      <c r="AJ233" s="148"/>
      <c r="AK233" s="148"/>
      <c r="AL233" s="148"/>
      <c r="AM233" s="148"/>
      <c r="AN233" s="148"/>
      <c r="AO233" s="148"/>
      <c r="AP233" s="148"/>
      <c r="AQ233" s="148"/>
      <c r="AR233" s="147" t="s">
        <v>489</v>
      </c>
      <c r="AS233" s="147" t="s">
        <v>489</v>
      </c>
      <c r="AT233" s="148"/>
      <c r="AU233" s="147" t="s">
        <v>1902</v>
      </c>
      <c r="AV233" s="148">
        <v>562</v>
      </c>
    </row>
    <row r="234" spans="1:48" ht="30" customHeight="1">
      <c r="A234" s="144" t="s">
        <v>743</v>
      </c>
      <c r="B234" s="144" t="s">
        <v>837</v>
      </c>
      <c r="C234" s="144" t="s">
        <v>169</v>
      </c>
      <c r="D234" s="145">
        <v>32</v>
      </c>
      <c r="E234" s="152"/>
      <c r="F234" s="152"/>
      <c r="G234" s="152"/>
      <c r="H234" s="152"/>
      <c r="I234" s="152"/>
      <c r="J234" s="152"/>
      <c r="K234" s="152"/>
      <c r="L234" s="152"/>
      <c r="M234" s="144" t="s">
        <v>489</v>
      </c>
      <c r="N234" s="147" t="s">
        <v>1903</v>
      </c>
      <c r="O234" s="147" t="s">
        <v>489</v>
      </c>
      <c r="P234" s="147" t="s">
        <v>489</v>
      </c>
      <c r="Q234" s="147" t="s">
        <v>618</v>
      </c>
      <c r="R234" s="147" t="s">
        <v>655</v>
      </c>
      <c r="S234" s="147" t="s">
        <v>485</v>
      </c>
      <c r="T234" s="147" t="s">
        <v>485</v>
      </c>
      <c r="U234" s="148"/>
      <c r="V234" s="148"/>
      <c r="W234" s="148"/>
      <c r="X234" s="148"/>
      <c r="Y234" s="148"/>
      <c r="Z234" s="148"/>
      <c r="AA234" s="148"/>
      <c r="AB234" s="148"/>
      <c r="AC234" s="148"/>
      <c r="AD234" s="148"/>
      <c r="AE234" s="148"/>
      <c r="AF234" s="148"/>
      <c r="AG234" s="148"/>
      <c r="AH234" s="148"/>
      <c r="AI234" s="148"/>
      <c r="AJ234" s="148"/>
      <c r="AK234" s="148"/>
      <c r="AL234" s="148"/>
      <c r="AM234" s="148"/>
      <c r="AN234" s="148"/>
      <c r="AO234" s="148"/>
      <c r="AP234" s="148"/>
      <c r="AQ234" s="148"/>
      <c r="AR234" s="147" t="s">
        <v>489</v>
      </c>
      <c r="AS234" s="147" t="s">
        <v>489</v>
      </c>
      <c r="AT234" s="148"/>
      <c r="AU234" s="147" t="s">
        <v>1904</v>
      </c>
      <c r="AV234" s="148">
        <v>563</v>
      </c>
    </row>
    <row r="235" spans="1:48" ht="30" customHeight="1">
      <c r="A235" s="144" t="s">
        <v>743</v>
      </c>
      <c r="B235" s="144" t="s">
        <v>838</v>
      </c>
      <c r="C235" s="144" t="s">
        <v>169</v>
      </c>
      <c r="D235" s="145">
        <v>15</v>
      </c>
      <c r="E235" s="152"/>
      <c r="F235" s="152"/>
      <c r="G235" s="152"/>
      <c r="H235" s="152"/>
      <c r="I235" s="152"/>
      <c r="J235" s="152"/>
      <c r="K235" s="152"/>
      <c r="L235" s="152"/>
      <c r="M235" s="144" t="s">
        <v>489</v>
      </c>
      <c r="N235" s="147" t="s">
        <v>1905</v>
      </c>
      <c r="O235" s="147" t="s">
        <v>489</v>
      </c>
      <c r="P235" s="147" t="s">
        <v>489</v>
      </c>
      <c r="Q235" s="147" t="s">
        <v>618</v>
      </c>
      <c r="R235" s="147" t="s">
        <v>655</v>
      </c>
      <c r="S235" s="147" t="s">
        <v>485</v>
      </c>
      <c r="T235" s="147" t="s">
        <v>485</v>
      </c>
      <c r="U235" s="148"/>
      <c r="V235" s="148"/>
      <c r="W235" s="148"/>
      <c r="X235" s="148"/>
      <c r="Y235" s="148"/>
      <c r="Z235" s="148"/>
      <c r="AA235" s="148"/>
      <c r="AB235" s="148"/>
      <c r="AC235" s="148"/>
      <c r="AD235" s="148"/>
      <c r="AE235" s="148"/>
      <c r="AF235" s="148"/>
      <c r="AG235" s="148"/>
      <c r="AH235" s="148"/>
      <c r="AI235" s="148"/>
      <c r="AJ235" s="148"/>
      <c r="AK235" s="148"/>
      <c r="AL235" s="148"/>
      <c r="AM235" s="148"/>
      <c r="AN235" s="148"/>
      <c r="AO235" s="148"/>
      <c r="AP235" s="148"/>
      <c r="AQ235" s="148"/>
      <c r="AR235" s="147" t="s">
        <v>489</v>
      </c>
      <c r="AS235" s="147" t="s">
        <v>489</v>
      </c>
      <c r="AT235" s="148"/>
      <c r="AU235" s="147" t="s">
        <v>1906</v>
      </c>
      <c r="AV235" s="148">
        <v>564</v>
      </c>
    </row>
    <row r="236" spans="1:48" ht="30" customHeight="1">
      <c r="A236" s="144" t="s">
        <v>743</v>
      </c>
      <c r="B236" s="144" t="s">
        <v>839</v>
      </c>
      <c r="C236" s="144" t="s">
        <v>169</v>
      </c>
      <c r="D236" s="145">
        <v>12</v>
      </c>
      <c r="E236" s="152"/>
      <c r="F236" s="152"/>
      <c r="G236" s="152"/>
      <c r="H236" s="152"/>
      <c r="I236" s="152"/>
      <c r="J236" s="152"/>
      <c r="K236" s="152"/>
      <c r="L236" s="152"/>
      <c r="M236" s="144" t="s">
        <v>489</v>
      </c>
      <c r="N236" s="147" t="s">
        <v>1907</v>
      </c>
      <c r="O236" s="147" t="s">
        <v>489</v>
      </c>
      <c r="P236" s="147" t="s">
        <v>489</v>
      </c>
      <c r="Q236" s="147" t="s">
        <v>618</v>
      </c>
      <c r="R236" s="147" t="s">
        <v>655</v>
      </c>
      <c r="S236" s="147" t="s">
        <v>485</v>
      </c>
      <c r="T236" s="147" t="s">
        <v>485</v>
      </c>
      <c r="U236" s="148"/>
      <c r="V236" s="148"/>
      <c r="W236" s="148"/>
      <c r="X236" s="148"/>
      <c r="Y236" s="148"/>
      <c r="Z236" s="148"/>
      <c r="AA236" s="148"/>
      <c r="AB236" s="148"/>
      <c r="AC236" s="148"/>
      <c r="AD236" s="148"/>
      <c r="AE236" s="148"/>
      <c r="AF236" s="148"/>
      <c r="AG236" s="148"/>
      <c r="AH236" s="148"/>
      <c r="AI236" s="148"/>
      <c r="AJ236" s="148"/>
      <c r="AK236" s="148"/>
      <c r="AL236" s="148"/>
      <c r="AM236" s="148"/>
      <c r="AN236" s="148"/>
      <c r="AO236" s="148"/>
      <c r="AP236" s="148"/>
      <c r="AQ236" s="148"/>
      <c r="AR236" s="147" t="s">
        <v>489</v>
      </c>
      <c r="AS236" s="147" t="s">
        <v>489</v>
      </c>
      <c r="AT236" s="148"/>
      <c r="AU236" s="147" t="s">
        <v>1908</v>
      </c>
      <c r="AV236" s="148">
        <v>565</v>
      </c>
    </row>
    <row r="237" spans="1:48" ht="30" customHeight="1">
      <c r="A237" s="144" t="s">
        <v>743</v>
      </c>
      <c r="B237" s="144" t="s">
        <v>745</v>
      </c>
      <c r="C237" s="144" t="s">
        <v>169</v>
      </c>
      <c r="D237" s="145">
        <v>37</v>
      </c>
      <c r="E237" s="152"/>
      <c r="F237" s="152"/>
      <c r="G237" s="152"/>
      <c r="H237" s="152"/>
      <c r="I237" s="152"/>
      <c r="J237" s="152"/>
      <c r="K237" s="152"/>
      <c r="L237" s="152"/>
      <c r="M237" s="144" t="s">
        <v>489</v>
      </c>
      <c r="N237" s="147" t="s">
        <v>1681</v>
      </c>
      <c r="O237" s="147" t="s">
        <v>489</v>
      </c>
      <c r="P237" s="147" t="s">
        <v>489</v>
      </c>
      <c r="Q237" s="147" t="s">
        <v>618</v>
      </c>
      <c r="R237" s="147" t="s">
        <v>655</v>
      </c>
      <c r="S237" s="147" t="s">
        <v>485</v>
      </c>
      <c r="T237" s="147" t="s">
        <v>485</v>
      </c>
      <c r="U237" s="148"/>
      <c r="V237" s="148"/>
      <c r="W237" s="148"/>
      <c r="X237" s="148"/>
      <c r="Y237" s="148"/>
      <c r="Z237" s="148"/>
      <c r="AA237" s="148"/>
      <c r="AB237" s="148"/>
      <c r="AC237" s="148"/>
      <c r="AD237" s="148"/>
      <c r="AE237" s="148"/>
      <c r="AF237" s="148"/>
      <c r="AG237" s="148"/>
      <c r="AH237" s="148"/>
      <c r="AI237" s="148"/>
      <c r="AJ237" s="148"/>
      <c r="AK237" s="148"/>
      <c r="AL237" s="148"/>
      <c r="AM237" s="148"/>
      <c r="AN237" s="148"/>
      <c r="AO237" s="148"/>
      <c r="AP237" s="148"/>
      <c r="AQ237" s="148"/>
      <c r="AR237" s="147" t="s">
        <v>489</v>
      </c>
      <c r="AS237" s="147" t="s">
        <v>489</v>
      </c>
      <c r="AT237" s="148"/>
      <c r="AU237" s="147" t="s">
        <v>1909</v>
      </c>
      <c r="AV237" s="148">
        <v>566</v>
      </c>
    </row>
    <row r="238" spans="1:48" ht="30" customHeight="1">
      <c r="A238" s="144" t="s">
        <v>840</v>
      </c>
      <c r="B238" s="144" t="s">
        <v>841</v>
      </c>
      <c r="C238" s="144" t="s">
        <v>842</v>
      </c>
      <c r="D238" s="145">
        <v>36</v>
      </c>
      <c r="E238" s="152"/>
      <c r="F238" s="152"/>
      <c r="G238" s="152"/>
      <c r="H238" s="152"/>
      <c r="I238" s="152"/>
      <c r="J238" s="152"/>
      <c r="K238" s="152"/>
      <c r="L238" s="152"/>
      <c r="M238" s="144" t="s">
        <v>489</v>
      </c>
      <c r="N238" s="147" t="s">
        <v>1910</v>
      </c>
      <c r="O238" s="147" t="s">
        <v>489</v>
      </c>
      <c r="P238" s="147" t="s">
        <v>489</v>
      </c>
      <c r="Q238" s="147" t="s">
        <v>618</v>
      </c>
      <c r="R238" s="147" t="s">
        <v>655</v>
      </c>
      <c r="S238" s="147" t="s">
        <v>485</v>
      </c>
      <c r="T238" s="147" t="s">
        <v>485</v>
      </c>
      <c r="U238" s="148"/>
      <c r="V238" s="148"/>
      <c r="W238" s="148"/>
      <c r="X238" s="148"/>
      <c r="Y238" s="148"/>
      <c r="Z238" s="148"/>
      <c r="AA238" s="148"/>
      <c r="AB238" s="148"/>
      <c r="AC238" s="148"/>
      <c r="AD238" s="148"/>
      <c r="AE238" s="148"/>
      <c r="AF238" s="148"/>
      <c r="AG238" s="148"/>
      <c r="AH238" s="148"/>
      <c r="AI238" s="148"/>
      <c r="AJ238" s="148"/>
      <c r="AK238" s="148"/>
      <c r="AL238" s="148"/>
      <c r="AM238" s="148"/>
      <c r="AN238" s="148"/>
      <c r="AO238" s="148"/>
      <c r="AP238" s="148"/>
      <c r="AQ238" s="148"/>
      <c r="AR238" s="147" t="s">
        <v>489</v>
      </c>
      <c r="AS238" s="147" t="s">
        <v>489</v>
      </c>
      <c r="AT238" s="148"/>
      <c r="AU238" s="147" t="s">
        <v>1911</v>
      </c>
      <c r="AV238" s="148">
        <v>567</v>
      </c>
    </row>
    <row r="239" spans="1:48" ht="30" customHeight="1">
      <c r="A239" s="144" t="s">
        <v>843</v>
      </c>
      <c r="B239" s="144" t="s">
        <v>844</v>
      </c>
      <c r="C239" s="144" t="s">
        <v>842</v>
      </c>
      <c r="D239" s="145">
        <v>36</v>
      </c>
      <c r="E239" s="152"/>
      <c r="F239" s="152"/>
      <c r="G239" s="152"/>
      <c r="H239" s="152"/>
      <c r="I239" s="152"/>
      <c r="J239" s="152"/>
      <c r="K239" s="152"/>
      <c r="L239" s="152"/>
      <c r="M239" s="144" t="s">
        <v>489</v>
      </c>
      <c r="N239" s="147" t="s">
        <v>1912</v>
      </c>
      <c r="O239" s="147" t="s">
        <v>489</v>
      </c>
      <c r="P239" s="147" t="s">
        <v>489</v>
      </c>
      <c r="Q239" s="147" t="s">
        <v>618</v>
      </c>
      <c r="R239" s="147" t="s">
        <v>655</v>
      </c>
      <c r="S239" s="147" t="s">
        <v>485</v>
      </c>
      <c r="T239" s="147" t="s">
        <v>485</v>
      </c>
      <c r="U239" s="148"/>
      <c r="V239" s="148"/>
      <c r="W239" s="148"/>
      <c r="X239" s="148"/>
      <c r="Y239" s="148"/>
      <c r="Z239" s="148"/>
      <c r="AA239" s="148"/>
      <c r="AB239" s="148"/>
      <c r="AC239" s="148"/>
      <c r="AD239" s="148"/>
      <c r="AE239" s="148"/>
      <c r="AF239" s="148"/>
      <c r="AG239" s="148"/>
      <c r="AH239" s="148"/>
      <c r="AI239" s="148"/>
      <c r="AJ239" s="148"/>
      <c r="AK239" s="148"/>
      <c r="AL239" s="148"/>
      <c r="AM239" s="148"/>
      <c r="AN239" s="148"/>
      <c r="AO239" s="148"/>
      <c r="AP239" s="148"/>
      <c r="AQ239" s="148"/>
      <c r="AR239" s="147" t="s">
        <v>489</v>
      </c>
      <c r="AS239" s="147" t="s">
        <v>489</v>
      </c>
      <c r="AT239" s="148"/>
      <c r="AU239" s="147" t="s">
        <v>1913</v>
      </c>
      <c r="AV239" s="148">
        <v>568</v>
      </c>
    </row>
    <row r="240" spans="1:48" ht="30" customHeight="1">
      <c r="A240" s="144" t="s">
        <v>746</v>
      </c>
      <c r="B240" s="144" t="s">
        <v>845</v>
      </c>
      <c r="C240" s="144" t="s">
        <v>671</v>
      </c>
      <c r="D240" s="145">
        <v>426</v>
      </c>
      <c r="E240" s="152"/>
      <c r="F240" s="152"/>
      <c r="G240" s="152"/>
      <c r="H240" s="152"/>
      <c r="I240" s="152"/>
      <c r="J240" s="152"/>
      <c r="K240" s="152"/>
      <c r="L240" s="152"/>
      <c r="M240" s="144" t="s">
        <v>489</v>
      </c>
      <c r="N240" s="147" t="s">
        <v>1914</v>
      </c>
      <c r="O240" s="147" t="s">
        <v>489</v>
      </c>
      <c r="P240" s="147" t="s">
        <v>489</v>
      </c>
      <c r="Q240" s="147" t="s">
        <v>618</v>
      </c>
      <c r="R240" s="147" t="s">
        <v>655</v>
      </c>
      <c r="S240" s="147" t="s">
        <v>485</v>
      </c>
      <c r="T240" s="147" t="s">
        <v>485</v>
      </c>
      <c r="U240" s="148"/>
      <c r="V240" s="148"/>
      <c r="W240" s="148"/>
      <c r="X240" s="148"/>
      <c r="Y240" s="148"/>
      <c r="Z240" s="148"/>
      <c r="AA240" s="148"/>
      <c r="AB240" s="148"/>
      <c r="AC240" s="148"/>
      <c r="AD240" s="148"/>
      <c r="AE240" s="148"/>
      <c r="AF240" s="148"/>
      <c r="AG240" s="148"/>
      <c r="AH240" s="148"/>
      <c r="AI240" s="148"/>
      <c r="AJ240" s="148"/>
      <c r="AK240" s="148"/>
      <c r="AL240" s="148"/>
      <c r="AM240" s="148"/>
      <c r="AN240" s="148"/>
      <c r="AO240" s="148"/>
      <c r="AP240" s="148"/>
      <c r="AQ240" s="148"/>
      <c r="AR240" s="147" t="s">
        <v>489</v>
      </c>
      <c r="AS240" s="147" t="s">
        <v>489</v>
      </c>
      <c r="AT240" s="148"/>
      <c r="AU240" s="147" t="s">
        <v>1915</v>
      </c>
      <c r="AV240" s="148">
        <v>569</v>
      </c>
    </row>
    <row r="241" spans="1:48" ht="30" customHeight="1">
      <c r="A241" s="144" t="s">
        <v>746</v>
      </c>
      <c r="B241" s="144" t="s">
        <v>846</v>
      </c>
      <c r="C241" s="144" t="s">
        <v>671</v>
      </c>
      <c r="D241" s="145">
        <v>141</v>
      </c>
      <c r="E241" s="152"/>
      <c r="F241" s="152"/>
      <c r="G241" s="152"/>
      <c r="H241" s="152"/>
      <c r="I241" s="152"/>
      <c r="J241" s="152"/>
      <c r="K241" s="152"/>
      <c r="L241" s="152"/>
      <c r="M241" s="144" t="s">
        <v>489</v>
      </c>
      <c r="N241" s="147" t="s">
        <v>1916</v>
      </c>
      <c r="O241" s="147" t="s">
        <v>489</v>
      </c>
      <c r="P241" s="147" t="s">
        <v>489</v>
      </c>
      <c r="Q241" s="147" t="s">
        <v>618</v>
      </c>
      <c r="R241" s="147" t="s">
        <v>655</v>
      </c>
      <c r="S241" s="147" t="s">
        <v>485</v>
      </c>
      <c r="T241" s="147" t="s">
        <v>485</v>
      </c>
      <c r="U241" s="148"/>
      <c r="V241" s="148"/>
      <c r="W241" s="148"/>
      <c r="X241" s="148"/>
      <c r="Y241" s="148"/>
      <c r="Z241" s="148"/>
      <c r="AA241" s="148"/>
      <c r="AB241" s="148"/>
      <c r="AC241" s="148"/>
      <c r="AD241" s="148"/>
      <c r="AE241" s="148"/>
      <c r="AF241" s="148"/>
      <c r="AG241" s="148"/>
      <c r="AH241" s="148"/>
      <c r="AI241" s="148"/>
      <c r="AJ241" s="148"/>
      <c r="AK241" s="148"/>
      <c r="AL241" s="148"/>
      <c r="AM241" s="148"/>
      <c r="AN241" s="148"/>
      <c r="AO241" s="148"/>
      <c r="AP241" s="148"/>
      <c r="AQ241" s="148"/>
      <c r="AR241" s="147" t="s">
        <v>489</v>
      </c>
      <c r="AS241" s="147" t="s">
        <v>489</v>
      </c>
      <c r="AT241" s="148"/>
      <c r="AU241" s="147" t="s">
        <v>1917</v>
      </c>
      <c r="AV241" s="148">
        <v>570</v>
      </c>
    </row>
    <row r="242" spans="1:48" ht="30" customHeight="1">
      <c r="A242" s="144" t="s">
        <v>746</v>
      </c>
      <c r="B242" s="144" t="s">
        <v>781</v>
      </c>
      <c r="C242" s="144" t="s">
        <v>671</v>
      </c>
      <c r="D242" s="145">
        <v>83</v>
      </c>
      <c r="E242" s="152"/>
      <c r="F242" s="152"/>
      <c r="G242" s="152"/>
      <c r="H242" s="152"/>
      <c r="I242" s="152"/>
      <c r="J242" s="152"/>
      <c r="K242" s="152"/>
      <c r="L242" s="152"/>
      <c r="M242" s="144" t="s">
        <v>489</v>
      </c>
      <c r="N242" s="147" t="s">
        <v>1751</v>
      </c>
      <c r="O242" s="147" t="s">
        <v>489</v>
      </c>
      <c r="P242" s="147" t="s">
        <v>489</v>
      </c>
      <c r="Q242" s="147" t="s">
        <v>618</v>
      </c>
      <c r="R242" s="147" t="s">
        <v>655</v>
      </c>
      <c r="S242" s="147" t="s">
        <v>485</v>
      </c>
      <c r="T242" s="147" t="s">
        <v>485</v>
      </c>
      <c r="U242" s="148"/>
      <c r="V242" s="148"/>
      <c r="W242" s="148"/>
      <c r="X242" s="148"/>
      <c r="Y242" s="148"/>
      <c r="Z242" s="148"/>
      <c r="AA242" s="148"/>
      <c r="AB242" s="148"/>
      <c r="AC242" s="148"/>
      <c r="AD242" s="148"/>
      <c r="AE242" s="148"/>
      <c r="AF242" s="148"/>
      <c r="AG242" s="148"/>
      <c r="AH242" s="148"/>
      <c r="AI242" s="148"/>
      <c r="AJ242" s="148"/>
      <c r="AK242" s="148"/>
      <c r="AL242" s="148"/>
      <c r="AM242" s="148"/>
      <c r="AN242" s="148"/>
      <c r="AO242" s="148"/>
      <c r="AP242" s="148"/>
      <c r="AQ242" s="148"/>
      <c r="AR242" s="147" t="s">
        <v>489</v>
      </c>
      <c r="AS242" s="147" t="s">
        <v>489</v>
      </c>
      <c r="AT242" s="148"/>
      <c r="AU242" s="147" t="s">
        <v>1918</v>
      </c>
      <c r="AV242" s="148">
        <v>571</v>
      </c>
    </row>
    <row r="243" spans="1:48" ht="30" customHeight="1">
      <c r="A243" s="144" t="s">
        <v>746</v>
      </c>
      <c r="B243" s="144" t="s">
        <v>747</v>
      </c>
      <c r="C243" s="144" t="s">
        <v>671</v>
      </c>
      <c r="D243" s="145">
        <v>6</v>
      </c>
      <c r="E243" s="152"/>
      <c r="F243" s="152"/>
      <c r="G243" s="152"/>
      <c r="H243" s="152"/>
      <c r="I243" s="152"/>
      <c r="J243" s="152"/>
      <c r="K243" s="152"/>
      <c r="L243" s="152"/>
      <c r="M243" s="144" t="s">
        <v>489</v>
      </c>
      <c r="N243" s="147" t="s">
        <v>1683</v>
      </c>
      <c r="O243" s="147" t="s">
        <v>489</v>
      </c>
      <c r="P243" s="147" t="s">
        <v>489</v>
      </c>
      <c r="Q243" s="147" t="s">
        <v>618</v>
      </c>
      <c r="R243" s="147" t="s">
        <v>655</v>
      </c>
      <c r="S243" s="147" t="s">
        <v>485</v>
      </c>
      <c r="T243" s="147" t="s">
        <v>485</v>
      </c>
      <c r="U243" s="148"/>
      <c r="V243" s="148"/>
      <c r="W243" s="148"/>
      <c r="X243" s="148"/>
      <c r="Y243" s="148"/>
      <c r="Z243" s="148"/>
      <c r="AA243" s="148"/>
      <c r="AB243" s="148"/>
      <c r="AC243" s="148"/>
      <c r="AD243" s="148"/>
      <c r="AE243" s="148"/>
      <c r="AF243" s="148"/>
      <c r="AG243" s="148"/>
      <c r="AH243" s="148"/>
      <c r="AI243" s="148"/>
      <c r="AJ243" s="148"/>
      <c r="AK243" s="148"/>
      <c r="AL243" s="148"/>
      <c r="AM243" s="148"/>
      <c r="AN243" s="148"/>
      <c r="AO243" s="148"/>
      <c r="AP243" s="148"/>
      <c r="AQ243" s="148"/>
      <c r="AR243" s="147" t="s">
        <v>489</v>
      </c>
      <c r="AS243" s="147" t="s">
        <v>489</v>
      </c>
      <c r="AT243" s="148"/>
      <c r="AU243" s="147" t="s">
        <v>1919</v>
      </c>
      <c r="AV243" s="148">
        <v>572</v>
      </c>
    </row>
    <row r="244" spans="1:48" ht="30" customHeight="1">
      <c r="A244" s="144" t="s">
        <v>746</v>
      </c>
      <c r="B244" s="144" t="s">
        <v>748</v>
      </c>
      <c r="C244" s="144" t="s">
        <v>671</v>
      </c>
      <c r="D244" s="145">
        <v>106</v>
      </c>
      <c r="E244" s="152"/>
      <c r="F244" s="152"/>
      <c r="G244" s="152"/>
      <c r="H244" s="152"/>
      <c r="I244" s="152"/>
      <c r="J244" s="152"/>
      <c r="K244" s="152"/>
      <c r="L244" s="152"/>
      <c r="M244" s="144" t="s">
        <v>489</v>
      </c>
      <c r="N244" s="147" t="s">
        <v>1685</v>
      </c>
      <c r="O244" s="147" t="s">
        <v>489</v>
      </c>
      <c r="P244" s="147" t="s">
        <v>489</v>
      </c>
      <c r="Q244" s="147" t="s">
        <v>618</v>
      </c>
      <c r="R244" s="147" t="s">
        <v>655</v>
      </c>
      <c r="S244" s="147" t="s">
        <v>485</v>
      </c>
      <c r="T244" s="147" t="s">
        <v>485</v>
      </c>
      <c r="U244" s="148"/>
      <c r="V244" s="148"/>
      <c r="W244" s="148"/>
      <c r="X244" s="148"/>
      <c r="Y244" s="148"/>
      <c r="Z244" s="148"/>
      <c r="AA244" s="148"/>
      <c r="AB244" s="148"/>
      <c r="AC244" s="148"/>
      <c r="AD244" s="148"/>
      <c r="AE244" s="148"/>
      <c r="AF244" s="148"/>
      <c r="AG244" s="148"/>
      <c r="AH244" s="148"/>
      <c r="AI244" s="148"/>
      <c r="AJ244" s="148"/>
      <c r="AK244" s="148"/>
      <c r="AL244" s="148"/>
      <c r="AM244" s="148"/>
      <c r="AN244" s="148"/>
      <c r="AO244" s="148"/>
      <c r="AP244" s="148"/>
      <c r="AQ244" s="148"/>
      <c r="AR244" s="147" t="s">
        <v>489</v>
      </c>
      <c r="AS244" s="147" t="s">
        <v>489</v>
      </c>
      <c r="AT244" s="148"/>
      <c r="AU244" s="147" t="s">
        <v>1920</v>
      </c>
      <c r="AV244" s="148">
        <v>573</v>
      </c>
    </row>
    <row r="245" spans="1:48" ht="30" customHeight="1">
      <c r="A245" s="144" t="s">
        <v>746</v>
      </c>
      <c r="B245" s="144" t="s">
        <v>749</v>
      </c>
      <c r="C245" s="144" t="s">
        <v>671</v>
      </c>
      <c r="D245" s="145">
        <v>38</v>
      </c>
      <c r="E245" s="152"/>
      <c r="F245" s="152"/>
      <c r="G245" s="152"/>
      <c r="H245" s="152"/>
      <c r="I245" s="152"/>
      <c r="J245" s="152"/>
      <c r="K245" s="152"/>
      <c r="L245" s="152"/>
      <c r="M245" s="144" t="s">
        <v>489</v>
      </c>
      <c r="N245" s="147" t="s">
        <v>1687</v>
      </c>
      <c r="O245" s="147" t="s">
        <v>489</v>
      </c>
      <c r="P245" s="147" t="s">
        <v>489</v>
      </c>
      <c r="Q245" s="147" t="s">
        <v>618</v>
      </c>
      <c r="R245" s="147" t="s">
        <v>655</v>
      </c>
      <c r="S245" s="147" t="s">
        <v>485</v>
      </c>
      <c r="T245" s="147" t="s">
        <v>485</v>
      </c>
      <c r="U245" s="148"/>
      <c r="V245" s="148"/>
      <c r="W245" s="148"/>
      <c r="X245" s="148"/>
      <c r="Y245" s="148"/>
      <c r="Z245" s="148"/>
      <c r="AA245" s="148"/>
      <c r="AB245" s="148"/>
      <c r="AC245" s="148"/>
      <c r="AD245" s="148"/>
      <c r="AE245" s="148"/>
      <c r="AF245" s="148"/>
      <c r="AG245" s="148"/>
      <c r="AH245" s="148"/>
      <c r="AI245" s="148"/>
      <c r="AJ245" s="148"/>
      <c r="AK245" s="148"/>
      <c r="AL245" s="148"/>
      <c r="AM245" s="148"/>
      <c r="AN245" s="148"/>
      <c r="AO245" s="148"/>
      <c r="AP245" s="148"/>
      <c r="AQ245" s="148"/>
      <c r="AR245" s="147" t="s">
        <v>489</v>
      </c>
      <c r="AS245" s="147" t="s">
        <v>489</v>
      </c>
      <c r="AT245" s="148"/>
      <c r="AU245" s="147" t="s">
        <v>1921</v>
      </c>
      <c r="AV245" s="148">
        <v>574</v>
      </c>
    </row>
    <row r="246" spans="1:48" ht="30" customHeight="1">
      <c r="A246" s="144" t="s">
        <v>746</v>
      </c>
      <c r="B246" s="144" t="s">
        <v>750</v>
      </c>
      <c r="C246" s="144" t="s">
        <v>671</v>
      </c>
      <c r="D246" s="145">
        <v>51</v>
      </c>
      <c r="E246" s="152"/>
      <c r="F246" s="152"/>
      <c r="G246" s="152"/>
      <c r="H246" s="152"/>
      <c r="I246" s="152"/>
      <c r="J246" s="152"/>
      <c r="K246" s="152"/>
      <c r="L246" s="152"/>
      <c r="M246" s="144" t="s">
        <v>489</v>
      </c>
      <c r="N246" s="147" t="s">
        <v>1689</v>
      </c>
      <c r="O246" s="147" t="s">
        <v>489</v>
      </c>
      <c r="P246" s="147" t="s">
        <v>489</v>
      </c>
      <c r="Q246" s="147" t="s">
        <v>618</v>
      </c>
      <c r="R246" s="147" t="s">
        <v>655</v>
      </c>
      <c r="S246" s="147" t="s">
        <v>485</v>
      </c>
      <c r="T246" s="147" t="s">
        <v>485</v>
      </c>
      <c r="U246" s="148"/>
      <c r="V246" s="148"/>
      <c r="W246" s="148"/>
      <c r="X246" s="148"/>
      <c r="Y246" s="148"/>
      <c r="Z246" s="148"/>
      <c r="AA246" s="148"/>
      <c r="AB246" s="148"/>
      <c r="AC246" s="148"/>
      <c r="AD246" s="148"/>
      <c r="AE246" s="148"/>
      <c r="AF246" s="148"/>
      <c r="AG246" s="148"/>
      <c r="AH246" s="148"/>
      <c r="AI246" s="148"/>
      <c r="AJ246" s="148"/>
      <c r="AK246" s="148"/>
      <c r="AL246" s="148"/>
      <c r="AM246" s="148"/>
      <c r="AN246" s="148"/>
      <c r="AO246" s="148"/>
      <c r="AP246" s="148"/>
      <c r="AQ246" s="148"/>
      <c r="AR246" s="147" t="s">
        <v>489</v>
      </c>
      <c r="AS246" s="147" t="s">
        <v>489</v>
      </c>
      <c r="AT246" s="148"/>
      <c r="AU246" s="147" t="s">
        <v>1922</v>
      </c>
      <c r="AV246" s="148">
        <v>575</v>
      </c>
    </row>
    <row r="247" spans="1:48" ht="30" customHeight="1">
      <c r="A247" s="144" t="s">
        <v>786</v>
      </c>
      <c r="B247" s="144" t="s">
        <v>787</v>
      </c>
      <c r="C247" s="144" t="s">
        <v>735</v>
      </c>
      <c r="D247" s="145">
        <v>1</v>
      </c>
      <c r="E247" s="152"/>
      <c r="F247" s="152"/>
      <c r="G247" s="152"/>
      <c r="H247" s="152"/>
      <c r="I247" s="152"/>
      <c r="J247" s="152"/>
      <c r="K247" s="152"/>
      <c r="L247" s="152"/>
      <c r="M247" s="144" t="s">
        <v>489</v>
      </c>
      <c r="N247" s="147" t="s">
        <v>1761</v>
      </c>
      <c r="O247" s="147" t="s">
        <v>489</v>
      </c>
      <c r="P247" s="147" t="s">
        <v>489</v>
      </c>
      <c r="Q247" s="147" t="s">
        <v>618</v>
      </c>
      <c r="R247" s="147" t="s">
        <v>655</v>
      </c>
      <c r="S247" s="147" t="s">
        <v>485</v>
      </c>
      <c r="T247" s="147" t="s">
        <v>485</v>
      </c>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7" t="s">
        <v>489</v>
      </c>
      <c r="AS247" s="147" t="s">
        <v>489</v>
      </c>
      <c r="AT247" s="148"/>
      <c r="AU247" s="147" t="s">
        <v>1923</v>
      </c>
      <c r="AV247" s="148">
        <v>576</v>
      </c>
    </row>
    <row r="248" spans="1:48" ht="30" customHeight="1">
      <c r="A248" s="144" t="s">
        <v>847</v>
      </c>
      <c r="B248" s="144" t="s">
        <v>848</v>
      </c>
      <c r="C248" s="144" t="s">
        <v>849</v>
      </c>
      <c r="D248" s="145">
        <v>730</v>
      </c>
      <c r="E248" s="152"/>
      <c r="F248" s="152"/>
      <c r="G248" s="152"/>
      <c r="H248" s="152"/>
      <c r="I248" s="152"/>
      <c r="J248" s="152"/>
      <c r="K248" s="152"/>
      <c r="L248" s="152"/>
      <c r="M248" s="144" t="s">
        <v>489</v>
      </c>
      <c r="N248" s="147" t="s">
        <v>1924</v>
      </c>
      <c r="O248" s="147" t="s">
        <v>489</v>
      </c>
      <c r="P248" s="147" t="s">
        <v>489</v>
      </c>
      <c r="Q248" s="147" t="s">
        <v>618</v>
      </c>
      <c r="R248" s="147" t="s">
        <v>485</v>
      </c>
      <c r="S248" s="147" t="s">
        <v>485</v>
      </c>
      <c r="T248" s="147" t="s">
        <v>655</v>
      </c>
      <c r="U248" s="148"/>
      <c r="V248" s="148"/>
      <c r="W248" s="148"/>
      <c r="X248" s="148"/>
      <c r="Y248" s="148"/>
      <c r="Z248" s="148"/>
      <c r="AA248" s="148"/>
      <c r="AB248" s="148"/>
      <c r="AC248" s="148"/>
      <c r="AD248" s="148"/>
      <c r="AE248" s="148"/>
      <c r="AF248" s="148"/>
      <c r="AG248" s="148"/>
      <c r="AH248" s="148"/>
      <c r="AI248" s="148"/>
      <c r="AJ248" s="148"/>
      <c r="AK248" s="148"/>
      <c r="AL248" s="148"/>
      <c r="AM248" s="148"/>
      <c r="AN248" s="148"/>
      <c r="AO248" s="148"/>
      <c r="AP248" s="148"/>
      <c r="AQ248" s="148"/>
      <c r="AR248" s="147" t="s">
        <v>489</v>
      </c>
      <c r="AS248" s="147" t="s">
        <v>489</v>
      </c>
      <c r="AT248" s="148"/>
      <c r="AU248" s="147" t="s">
        <v>1925</v>
      </c>
      <c r="AV248" s="148">
        <v>579</v>
      </c>
    </row>
    <row r="249" spans="1:48" ht="30" customHeight="1">
      <c r="A249" s="144" t="s">
        <v>753</v>
      </c>
      <c r="B249" s="144" t="s">
        <v>850</v>
      </c>
      <c r="C249" s="144" t="s">
        <v>203</v>
      </c>
      <c r="D249" s="145">
        <v>4</v>
      </c>
      <c r="E249" s="152"/>
      <c r="F249" s="152"/>
      <c r="G249" s="152"/>
      <c r="H249" s="152"/>
      <c r="I249" s="152"/>
      <c r="J249" s="152"/>
      <c r="K249" s="152"/>
      <c r="L249" s="152"/>
      <c r="M249" s="144" t="s">
        <v>489</v>
      </c>
      <c r="N249" s="147" t="s">
        <v>1926</v>
      </c>
      <c r="O249" s="147" t="s">
        <v>489</v>
      </c>
      <c r="P249" s="147" t="s">
        <v>489</v>
      </c>
      <c r="Q249" s="147" t="s">
        <v>618</v>
      </c>
      <c r="R249" s="147" t="s">
        <v>485</v>
      </c>
      <c r="S249" s="147" t="s">
        <v>485</v>
      </c>
      <c r="T249" s="147" t="s">
        <v>655</v>
      </c>
      <c r="U249" s="148"/>
      <c r="V249" s="148"/>
      <c r="W249" s="148"/>
      <c r="X249" s="148"/>
      <c r="Y249" s="148"/>
      <c r="Z249" s="148"/>
      <c r="AA249" s="148"/>
      <c r="AB249" s="148"/>
      <c r="AC249" s="148"/>
      <c r="AD249" s="148"/>
      <c r="AE249" s="148"/>
      <c r="AF249" s="148"/>
      <c r="AG249" s="148"/>
      <c r="AH249" s="148"/>
      <c r="AI249" s="148"/>
      <c r="AJ249" s="148"/>
      <c r="AK249" s="148"/>
      <c r="AL249" s="148"/>
      <c r="AM249" s="148"/>
      <c r="AN249" s="148"/>
      <c r="AO249" s="148"/>
      <c r="AP249" s="148"/>
      <c r="AQ249" s="148"/>
      <c r="AR249" s="147" t="s">
        <v>489</v>
      </c>
      <c r="AS249" s="147" t="s">
        <v>489</v>
      </c>
      <c r="AT249" s="148"/>
      <c r="AU249" s="147" t="s">
        <v>1927</v>
      </c>
      <c r="AV249" s="148">
        <v>580</v>
      </c>
    </row>
    <row r="250" spans="1:48" ht="30" customHeight="1">
      <c r="A250" s="144" t="s">
        <v>753</v>
      </c>
      <c r="B250" s="144" t="s">
        <v>851</v>
      </c>
      <c r="C250" s="144" t="s">
        <v>203</v>
      </c>
      <c r="D250" s="145">
        <v>37</v>
      </c>
      <c r="E250" s="152"/>
      <c r="F250" s="152"/>
      <c r="G250" s="152"/>
      <c r="H250" s="152"/>
      <c r="I250" s="152"/>
      <c r="J250" s="152"/>
      <c r="K250" s="152"/>
      <c r="L250" s="152"/>
      <c r="M250" s="144" t="s">
        <v>489</v>
      </c>
      <c r="N250" s="147" t="s">
        <v>1928</v>
      </c>
      <c r="O250" s="147" t="s">
        <v>489</v>
      </c>
      <c r="P250" s="147" t="s">
        <v>489</v>
      </c>
      <c r="Q250" s="147" t="s">
        <v>618</v>
      </c>
      <c r="R250" s="147" t="s">
        <v>485</v>
      </c>
      <c r="S250" s="147" t="s">
        <v>485</v>
      </c>
      <c r="T250" s="147" t="s">
        <v>655</v>
      </c>
      <c r="U250" s="148"/>
      <c r="V250" s="148"/>
      <c r="W250" s="148"/>
      <c r="X250" s="148"/>
      <c r="Y250" s="148"/>
      <c r="Z250" s="148"/>
      <c r="AA250" s="148"/>
      <c r="AB250" s="148"/>
      <c r="AC250" s="148"/>
      <c r="AD250" s="148"/>
      <c r="AE250" s="148"/>
      <c r="AF250" s="148"/>
      <c r="AG250" s="148"/>
      <c r="AH250" s="148"/>
      <c r="AI250" s="148"/>
      <c r="AJ250" s="148"/>
      <c r="AK250" s="148"/>
      <c r="AL250" s="148"/>
      <c r="AM250" s="148"/>
      <c r="AN250" s="148"/>
      <c r="AO250" s="148"/>
      <c r="AP250" s="148"/>
      <c r="AQ250" s="148"/>
      <c r="AR250" s="147" t="s">
        <v>489</v>
      </c>
      <c r="AS250" s="147" t="s">
        <v>489</v>
      </c>
      <c r="AT250" s="148"/>
      <c r="AU250" s="147" t="s">
        <v>1929</v>
      </c>
      <c r="AV250" s="148">
        <v>581</v>
      </c>
    </row>
    <row r="251" spans="1:48" ht="30" customHeight="1">
      <c r="A251" s="144" t="s">
        <v>753</v>
      </c>
      <c r="B251" s="144" t="s">
        <v>852</v>
      </c>
      <c r="C251" s="144" t="s">
        <v>203</v>
      </c>
      <c r="D251" s="145">
        <v>10</v>
      </c>
      <c r="E251" s="152"/>
      <c r="F251" s="152"/>
      <c r="G251" s="152"/>
      <c r="H251" s="152"/>
      <c r="I251" s="152"/>
      <c r="J251" s="152"/>
      <c r="K251" s="152"/>
      <c r="L251" s="152"/>
      <c r="M251" s="144" t="s">
        <v>489</v>
      </c>
      <c r="N251" s="147" t="s">
        <v>1930</v>
      </c>
      <c r="O251" s="147" t="s">
        <v>489</v>
      </c>
      <c r="P251" s="147" t="s">
        <v>489</v>
      </c>
      <c r="Q251" s="147" t="s">
        <v>618</v>
      </c>
      <c r="R251" s="147" t="s">
        <v>485</v>
      </c>
      <c r="S251" s="147" t="s">
        <v>485</v>
      </c>
      <c r="T251" s="147" t="s">
        <v>655</v>
      </c>
      <c r="U251" s="148"/>
      <c r="V251" s="148"/>
      <c r="W251" s="148"/>
      <c r="X251" s="148"/>
      <c r="Y251" s="148"/>
      <c r="Z251" s="148"/>
      <c r="AA251" s="148"/>
      <c r="AB251" s="148"/>
      <c r="AC251" s="148"/>
      <c r="AD251" s="148"/>
      <c r="AE251" s="148"/>
      <c r="AF251" s="148"/>
      <c r="AG251" s="148"/>
      <c r="AH251" s="148"/>
      <c r="AI251" s="148"/>
      <c r="AJ251" s="148"/>
      <c r="AK251" s="148"/>
      <c r="AL251" s="148"/>
      <c r="AM251" s="148"/>
      <c r="AN251" s="148"/>
      <c r="AO251" s="148"/>
      <c r="AP251" s="148"/>
      <c r="AQ251" s="148"/>
      <c r="AR251" s="147" t="s">
        <v>489</v>
      </c>
      <c r="AS251" s="147" t="s">
        <v>489</v>
      </c>
      <c r="AT251" s="148"/>
      <c r="AU251" s="147" t="s">
        <v>1931</v>
      </c>
      <c r="AV251" s="148">
        <v>582</v>
      </c>
    </row>
    <row r="252" spans="1:48" ht="30" customHeight="1">
      <c r="A252" s="144" t="s">
        <v>753</v>
      </c>
      <c r="B252" s="144" t="s">
        <v>754</v>
      </c>
      <c r="C252" s="144" t="s">
        <v>203</v>
      </c>
      <c r="D252" s="145">
        <v>4</v>
      </c>
      <c r="E252" s="152"/>
      <c r="F252" s="152"/>
      <c r="G252" s="152"/>
      <c r="H252" s="152"/>
      <c r="I252" s="152"/>
      <c r="J252" s="152"/>
      <c r="K252" s="152"/>
      <c r="L252" s="152"/>
      <c r="M252" s="144" t="s">
        <v>489</v>
      </c>
      <c r="N252" s="147" t="s">
        <v>1693</v>
      </c>
      <c r="O252" s="147" t="s">
        <v>489</v>
      </c>
      <c r="P252" s="147" t="s">
        <v>489</v>
      </c>
      <c r="Q252" s="147" t="s">
        <v>618</v>
      </c>
      <c r="R252" s="147" t="s">
        <v>485</v>
      </c>
      <c r="S252" s="147" t="s">
        <v>485</v>
      </c>
      <c r="T252" s="147" t="s">
        <v>655</v>
      </c>
      <c r="U252" s="148"/>
      <c r="V252" s="148"/>
      <c r="W252" s="148"/>
      <c r="X252" s="148"/>
      <c r="Y252" s="148"/>
      <c r="Z252" s="148"/>
      <c r="AA252" s="148"/>
      <c r="AB252" s="148"/>
      <c r="AC252" s="148"/>
      <c r="AD252" s="148"/>
      <c r="AE252" s="148"/>
      <c r="AF252" s="148"/>
      <c r="AG252" s="148"/>
      <c r="AH252" s="148"/>
      <c r="AI252" s="148"/>
      <c r="AJ252" s="148"/>
      <c r="AK252" s="148"/>
      <c r="AL252" s="148"/>
      <c r="AM252" s="148"/>
      <c r="AN252" s="148"/>
      <c r="AO252" s="148"/>
      <c r="AP252" s="148"/>
      <c r="AQ252" s="148"/>
      <c r="AR252" s="147" t="s">
        <v>489</v>
      </c>
      <c r="AS252" s="147" t="s">
        <v>489</v>
      </c>
      <c r="AT252" s="148"/>
      <c r="AU252" s="147" t="s">
        <v>1932</v>
      </c>
      <c r="AV252" s="148">
        <v>583</v>
      </c>
    </row>
    <row r="253" spans="1:48" ht="30" customHeight="1">
      <c r="A253" s="144" t="s">
        <v>663</v>
      </c>
      <c r="B253" s="144" t="s">
        <v>664</v>
      </c>
      <c r="C253" s="144" t="s">
        <v>317</v>
      </c>
      <c r="D253" s="145">
        <v>53.55</v>
      </c>
      <c r="E253" s="152"/>
      <c r="F253" s="152"/>
      <c r="G253" s="152"/>
      <c r="H253" s="152"/>
      <c r="I253" s="152"/>
      <c r="J253" s="152"/>
      <c r="K253" s="152"/>
      <c r="L253" s="152"/>
      <c r="M253" s="144" t="s">
        <v>489</v>
      </c>
      <c r="N253" s="147" t="s">
        <v>1564</v>
      </c>
      <c r="O253" s="147" t="s">
        <v>489</v>
      </c>
      <c r="P253" s="147" t="s">
        <v>489</v>
      </c>
      <c r="Q253" s="147" t="s">
        <v>618</v>
      </c>
      <c r="R253" s="147" t="s">
        <v>485</v>
      </c>
      <c r="S253" s="147" t="s">
        <v>485</v>
      </c>
      <c r="T253" s="147" t="s">
        <v>655</v>
      </c>
      <c r="U253" s="148"/>
      <c r="V253" s="148"/>
      <c r="W253" s="148"/>
      <c r="X253" s="148"/>
      <c r="Y253" s="148">
        <v>2</v>
      </c>
      <c r="Z253" s="148"/>
      <c r="AA253" s="148"/>
      <c r="AB253" s="148"/>
      <c r="AC253" s="148"/>
      <c r="AD253" s="148"/>
      <c r="AE253" s="148"/>
      <c r="AF253" s="148"/>
      <c r="AG253" s="148"/>
      <c r="AH253" s="148"/>
      <c r="AI253" s="148"/>
      <c r="AJ253" s="148"/>
      <c r="AK253" s="148"/>
      <c r="AL253" s="148"/>
      <c r="AM253" s="148"/>
      <c r="AN253" s="148"/>
      <c r="AO253" s="148"/>
      <c r="AP253" s="148"/>
      <c r="AQ253" s="148"/>
      <c r="AR253" s="147" t="s">
        <v>489</v>
      </c>
      <c r="AS253" s="147" t="s">
        <v>489</v>
      </c>
      <c r="AT253" s="148"/>
      <c r="AU253" s="147" t="s">
        <v>1933</v>
      </c>
      <c r="AV253" s="148">
        <v>577</v>
      </c>
    </row>
    <row r="254" spans="1:48" ht="30" customHeight="1">
      <c r="A254" s="144" t="s">
        <v>755</v>
      </c>
      <c r="B254" s="144" t="s">
        <v>664</v>
      </c>
      <c r="C254" s="144" t="s">
        <v>317</v>
      </c>
      <c r="D254" s="145">
        <v>122.4</v>
      </c>
      <c r="E254" s="152"/>
      <c r="F254" s="152"/>
      <c r="G254" s="152"/>
      <c r="H254" s="152"/>
      <c r="I254" s="152"/>
      <c r="J254" s="152"/>
      <c r="K254" s="152"/>
      <c r="L254" s="152"/>
      <c r="M254" s="144" t="s">
        <v>489</v>
      </c>
      <c r="N254" s="147" t="s">
        <v>1696</v>
      </c>
      <c r="O254" s="147" t="s">
        <v>489</v>
      </c>
      <c r="P254" s="147" t="s">
        <v>489</v>
      </c>
      <c r="Q254" s="147" t="s">
        <v>618</v>
      </c>
      <c r="R254" s="147" t="s">
        <v>485</v>
      </c>
      <c r="S254" s="147" t="s">
        <v>485</v>
      </c>
      <c r="T254" s="147" t="s">
        <v>655</v>
      </c>
      <c r="U254" s="148"/>
      <c r="V254" s="148"/>
      <c r="W254" s="148"/>
      <c r="X254" s="148"/>
      <c r="Y254" s="148">
        <v>2</v>
      </c>
      <c r="Z254" s="148"/>
      <c r="AA254" s="148"/>
      <c r="AB254" s="148"/>
      <c r="AC254" s="148"/>
      <c r="AD254" s="148"/>
      <c r="AE254" s="148"/>
      <c r="AF254" s="148"/>
      <c r="AG254" s="148"/>
      <c r="AH254" s="148"/>
      <c r="AI254" s="148"/>
      <c r="AJ254" s="148"/>
      <c r="AK254" s="148"/>
      <c r="AL254" s="148"/>
      <c r="AM254" s="148"/>
      <c r="AN254" s="148"/>
      <c r="AO254" s="148"/>
      <c r="AP254" s="148"/>
      <c r="AQ254" s="148"/>
      <c r="AR254" s="147" t="s">
        <v>489</v>
      </c>
      <c r="AS254" s="147" t="s">
        <v>489</v>
      </c>
      <c r="AT254" s="148"/>
      <c r="AU254" s="147" t="s">
        <v>1934</v>
      </c>
      <c r="AV254" s="148">
        <v>578</v>
      </c>
    </row>
    <row r="255" spans="1:48" ht="30" customHeight="1">
      <c r="A255" s="144" t="s">
        <v>666</v>
      </c>
      <c r="B255" s="144" t="s">
        <v>667</v>
      </c>
      <c r="C255" s="144" t="s">
        <v>387</v>
      </c>
      <c r="D255" s="145">
        <v>1</v>
      </c>
      <c r="E255" s="152"/>
      <c r="F255" s="152"/>
      <c r="G255" s="152"/>
      <c r="H255" s="152"/>
      <c r="I255" s="152"/>
      <c r="J255" s="152"/>
      <c r="K255" s="152"/>
      <c r="L255" s="152"/>
      <c r="M255" s="144" t="s">
        <v>489</v>
      </c>
      <c r="N255" s="147" t="s">
        <v>1698</v>
      </c>
      <c r="O255" s="147" t="s">
        <v>489</v>
      </c>
      <c r="P255" s="147" t="s">
        <v>489</v>
      </c>
      <c r="Q255" s="147" t="s">
        <v>618</v>
      </c>
      <c r="R255" s="147" t="s">
        <v>485</v>
      </c>
      <c r="S255" s="147" t="s">
        <v>485</v>
      </c>
      <c r="T255" s="147" t="s">
        <v>485</v>
      </c>
      <c r="U255" s="148"/>
      <c r="V255" s="148"/>
      <c r="W255" s="148"/>
      <c r="X255" s="148"/>
      <c r="Y255" s="148"/>
      <c r="Z255" s="148"/>
      <c r="AA255" s="148"/>
      <c r="AB255" s="148"/>
      <c r="AC255" s="148"/>
      <c r="AD255" s="148"/>
      <c r="AE255" s="148"/>
      <c r="AF255" s="148"/>
      <c r="AG255" s="148"/>
      <c r="AH255" s="148"/>
      <c r="AI255" s="148"/>
      <c r="AJ255" s="148"/>
      <c r="AK255" s="148"/>
      <c r="AL255" s="148"/>
      <c r="AM255" s="148"/>
      <c r="AN255" s="148"/>
      <c r="AO255" s="148"/>
      <c r="AP255" s="148"/>
      <c r="AQ255" s="148"/>
      <c r="AR255" s="147" t="s">
        <v>489</v>
      </c>
      <c r="AS255" s="147" t="s">
        <v>489</v>
      </c>
      <c r="AT255" s="148"/>
      <c r="AU255" s="147" t="s">
        <v>1935</v>
      </c>
      <c r="AV255" s="148">
        <v>666</v>
      </c>
    </row>
    <row r="256" spans="1:48" ht="30" customHeight="1">
      <c r="A256" s="145"/>
      <c r="B256" s="145"/>
      <c r="C256" s="145"/>
      <c r="D256" s="145"/>
      <c r="E256" s="145"/>
      <c r="F256" s="145"/>
      <c r="G256" s="145"/>
      <c r="H256" s="145"/>
      <c r="I256" s="145"/>
      <c r="J256" s="145"/>
      <c r="K256" s="145"/>
      <c r="L256" s="145"/>
      <c r="M256" s="145"/>
    </row>
    <row r="257" spans="1:48" ht="30" customHeight="1">
      <c r="A257" s="145"/>
      <c r="B257" s="145"/>
      <c r="C257" s="145"/>
      <c r="D257" s="145"/>
      <c r="E257" s="145"/>
      <c r="F257" s="145"/>
      <c r="G257" s="145"/>
      <c r="H257" s="145"/>
      <c r="I257" s="145"/>
      <c r="J257" s="145"/>
      <c r="K257" s="145"/>
      <c r="L257" s="145"/>
      <c r="M257" s="145"/>
    </row>
    <row r="258" spans="1:48" ht="30" customHeight="1">
      <c r="A258" s="145"/>
      <c r="B258" s="145"/>
      <c r="C258" s="145"/>
      <c r="D258" s="145"/>
      <c r="E258" s="145"/>
      <c r="F258" s="145"/>
      <c r="G258" s="145"/>
      <c r="H258" s="145"/>
      <c r="I258" s="145"/>
      <c r="J258" s="145"/>
      <c r="K258" s="145"/>
      <c r="L258" s="145"/>
      <c r="M258" s="145"/>
    </row>
    <row r="259" spans="1:48" ht="30" customHeight="1">
      <c r="A259" s="145"/>
      <c r="B259" s="145"/>
      <c r="C259" s="145"/>
      <c r="D259" s="145"/>
      <c r="E259" s="145"/>
      <c r="F259" s="145"/>
      <c r="G259" s="145"/>
      <c r="H259" s="145"/>
      <c r="I259" s="145"/>
      <c r="J259" s="145"/>
      <c r="K259" s="145"/>
      <c r="L259" s="145"/>
      <c r="M259" s="145"/>
    </row>
    <row r="260" spans="1:48" ht="30" customHeight="1">
      <c r="A260" s="145"/>
      <c r="B260" s="145"/>
      <c r="C260" s="145"/>
      <c r="D260" s="145"/>
      <c r="E260" s="145"/>
      <c r="F260" s="145"/>
      <c r="G260" s="145"/>
      <c r="H260" s="145"/>
      <c r="I260" s="145"/>
      <c r="J260" s="145"/>
      <c r="K260" s="145"/>
      <c r="L260" s="145"/>
      <c r="M260" s="145"/>
    </row>
    <row r="261" spans="1:48" ht="30" customHeight="1">
      <c r="A261" s="145"/>
      <c r="B261" s="145"/>
      <c r="C261" s="145"/>
      <c r="D261" s="145"/>
      <c r="E261" s="145"/>
      <c r="F261" s="145"/>
      <c r="G261" s="145"/>
      <c r="H261" s="145"/>
      <c r="I261" s="145"/>
      <c r="J261" s="145"/>
      <c r="K261" s="145"/>
      <c r="L261" s="145"/>
      <c r="M261" s="145"/>
    </row>
    <row r="262" spans="1:48" ht="30" customHeight="1">
      <c r="A262" s="145"/>
      <c r="B262" s="145"/>
      <c r="C262" s="145"/>
      <c r="D262" s="145"/>
      <c r="E262" s="145"/>
      <c r="F262" s="145"/>
      <c r="G262" s="145"/>
      <c r="H262" s="145"/>
      <c r="I262" s="145"/>
      <c r="J262" s="145"/>
      <c r="K262" s="145"/>
      <c r="L262" s="145"/>
      <c r="M262" s="145"/>
    </row>
    <row r="263" spans="1:48" ht="30" customHeight="1">
      <c r="A263" s="145"/>
      <c r="B263" s="145"/>
      <c r="C263" s="145"/>
      <c r="D263" s="145"/>
      <c r="E263" s="145"/>
      <c r="F263" s="145"/>
      <c r="G263" s="145"/>
      <c r="H263" s="145"/>
      <c r="I263" s="145"/>
      <c r="J263" s="145"/>
      <c r="K263" s="145"/>
      <c r="L263" s="145"/>
      <c r="M263" s="145"/>
    </row>
    <row r="264" spans="1:48" ht="30" customHeight="1">
      <c r="A264" s="145"/>
      <c r="B264" s="145"/>
      <c r="C264" s="145"/>
      <c r="D264" s="145"/>
      <c r="E264" s="145"/>
      <c r="F264" s="145"/>
      <c r="G264" s="145"/>
      <c r="H264" s="145"/>
      <c r="I264" s="145"/>
      <c r="J264" s="145"/>
      <c r="K264" s="145"/>
      <c r="L264" s="145"/>
      <c r="M264" s="145"/>
    </row>
    <row r="265" spans="1:48" ht="30" customHeight="1">
      <c r="A265" s="145"/>
      <c r="B265" s="145"/>
      <c r="C265" s="145"/>
      <c r="D265" s="145"/>
      <c r="E265" s="145"/>
      <c r="F265" s="145"/>
      <c r="G265" s="145"/>
      <c r="H265" s="145"/>
      <c r="I265" s="145"/>
      <c r="J265" s="145"/>
      <c r="K265" s="145"/>
      <c r="L265" s="145"/>
      <c r="M265" s="145"/>
    </row>
    <row r="266" spans="1:48" ht="30" customHeight="1">
      <c r="A266" s="145"/>
      <c r="B266" s="145"/>
      <c r="C266" s="145"/>
      <c r="D266" s="145"/>
      <c r="E266" s="145"/>
      <c r="F266" s="145"/>
      <c r="G266" s="145"/>
      <c r="H266" s="145"/>
      <c r="I266" s="145"/>
      <c r="J266" s="145"/>
      <c r="K266" s="145"/>
      <c r="L266" s="145"/>
      <c r="M266" s="145"/>
    </row>
    <row r="267" spans="1:48" ht="30" customHeight="1">
      <c r="A267" s="144" t="s">
        <v>621</v>
      </c>
      <c r="B267" s="145"/>
      <c r="C267" s="145"/>
      <c r="D267" s="145"/>
      <c r="E267" s="145"/>
      <c r="F267" s="152"/>
      <c r="G267" s="145"/>
      <c r="H267" s="152"/>
      <c r="I267" s="145"/>
      <c r="J267" s="152"/>
      <c r="K267" s="145"/>
      <c r="L267" s="152"/>
      <c r="M267" s="145"/>
      <c r="N267" s="142" t="s">
        <v>668</v>
      </c>
    </row>
    <row r="268" spans="1:48" ht="30" customHeight="1">
      <c r="A268" s="144" t="s">
        <v>619</v>
      </c>
      <c r="B268" s="144" t="s">
        <v>489</v>
      </c>
      <c r="C268" s="145"/>
      <c r="D268" s="145"/>
      <c r="E268" s="145"/>
      <c r="F268" s="145"/>
      <c r="G268" s="145"/>
      <c r="H268" s="145"/>
      <c r="I268" s="145"/>
      <c r="J268" s="145"/>
      <c r="K268" s="145"/>
      <c r="L268" s="145"/>
      <c r="M268" s="145"/>
      <c r="N268" s="148"/>
      <c r="O268" s="148"/>
      <c r="P268" s="148"/>
      <c r="Q268" s="147" t="s">
        <v>620</v>
      </c>
      <c r="R268" s="148"/>
      <c r="S268" s="148"/>
      <c r="T268" s="148"/>
      <c r="U268" s="148"/>
      <c r="V268" s="148"/>
      <c r="W268" s="148"/>
      <c r="X268" s="148"/>
      <c r="Y268" s="148"/>
      <c r="Z268" s="148"/>
      <c r="AA268" s="148"/>
      <c r="AB268" s="148"/>
      <c r="AC268" s="148"/>
      <c r="AD268" s="148"/>
      <c r="AE268" s="148"/>
      <c r="AF268" s="148"/>
      <c r="AG268" s="148"/>
      <c r="AH268" s="148"/>
      <c r="AI268" s="148"/>
      <c r="AJ268" s="148"/>
      <c r="AK268" s="148"/>
      <c r="AL268" s="148"/>
      <c r="AM268" s="148"/>
      <c r="AN268" s="148"/>
      <c r="AO268" s="148"/>
      <c r="AP268" s="148"/>
      <c r="AQ268" s="148"/>
      <c r="AR268" s="148"/>
      <c r="AS268" s="148"/>
      <c r="AT268" s="148"/>
      <c r="AU268" s="148"/>
      <c r="AV268" s="148"/>
    </row>
    <row r="269" spans="1:48" ht="30" customHeight="1">
      <c r="A269" s="144" t="s">
        <v>853</v>
      </c>
      <c r="B269" s="144" t="s">
        <v>854</v>
      </c>
      <c r="C269" s="144" t="s">
        <v>773</v>
      </c>
      <c r="D269" s="145">
        <v>23</v>
      </c>
      <c r="E269" s="152"/>
      <c r="F269" s="152"/>
      <c r="G269" s="152"/>
      <c r="H269" s="152"/>
      <c r="I269" s="152"/>
      <c r="J269" s="152"/>
      <c r="K269" s="152"/>
      <c r="L269" s="152"/>
      <c r="M269" s="144" t="s">
        <v>489</v>
      </c>
      <c r="N269" s="147" t="s">
        <v>1936</v>
      </c>
      <c r="O269" s="147" t="s">
        <v>489</v>
      </c>
      <c r="P269" s="147" t="s">
        <v>489</v>
      </c>
      <c r="Q269" s="147" t="s">
        <v>620</v>
      </c>
      <c r="R269" s="147" t="s">
        <v>485</v>
      </c>
      <c r="S269" s="147" t="s">
        <v>485</v>
      </c>
      <c r="T269" s="147" t="s">
        <v>655</v>
      </c>
      <c r="U269" s="148"/>
      <c r="V269" s="148"/>
      <c r="W269" s="148"/>
      <c r="X269" s="148"/>
      <c r="Y269" s="148"/>
      <c r="Z269" s="148"/>
      <c r="AA269" s="148"/>
      <c r="AB269" s="148"/>
      <c r="AC269" s="148"/>
      <c r="AD269" s="148"/>
      <c r="AE269" s="148"/>
      <c r="AF269" s="148"/>
      <c r="AG269" s="148"/>
      <c r="AH269" s="148"/>
      <c r="AI269" s="148"/>
      <c r="AJ269" s="148"/>
      <c r="AK269" s="148"/>
      <c r="AL269" s="148"/>
      <c r="AM269" s="148"/>
      <c r="AN269" s="148"/>
      <c r="AO269" s="148"/>
      <c r="AP269" s="148"/>
      <c r="AQ269" s="148"/>
      <c r="AR269" s="147" t="s">
        <v>489</v>
      </c>
      <c r="AS269" s="147" t="s">
        <v>489</v>
      </c>
      <c r="AT269" s="148"/>
      <c r="AU269" s="147" t="s">
        <v>1937</v>
      </c>
      <c r="AV269" s="148">
        <v>668</v>
      </c>
    </row>
    <row r="270" spans="1:48" ht="30" customHeight="1">
      <c r="A270" s="144" t="s">
        <v>853</v>
      </c>
      <c r="B270" s="144" t="s">
        <v>855</v>
      </c>
      <c r="C270" s="144" t="s">
        <v>773</v>
      </c>
      <c r="D270" s="145">
        <v>15</v>
      </c>
      <c r="E270" s="152"/>
      <c r="F270" s="152"/>
      <c r="G270" s="152"/>
      <c r="H270" s="152"/>
      <c r="I270" s="152"/>
      <c r="J270" s="152"/>
      <c r="K270" s="152"/>
      <c r="L270" s="152"/>
      <c r="M270" s="144" t="s">
        <v>489</v>
      </c>
      <c r="N270" s="147" t="s">
        <v>1938</v>
      </c>
      <c r="O270" s="147" t="s">
        <v>489</v>
      </c>
      <c r="P270" s="147" t="s">
        <v>489</v>
      </c>
      <c r="Q270" s="147" t="s">
        <v>620</v>
      </c>
      <c r="R270" s="147" t="s">
        <v>485</v>
      </c>
      <c r="S270" s="147" t="s">
        <v>485</v>
      </c>
      <c r="T270" s="147" t="s">
        <v>655</v>
      </c>
      <c r="U270" s="148"/>
      <c r="V270" s="148"/>
      <c r="W270" s="148"/>
      <c r="X270" s="148"/>
      <c r="Y270" s="148"/>
      <c r="Z270" s="148"/>
      <c r="AA270" s="148"/>
      <c r="AB270" s="148"/>
      <c r="AC270" s="148"/>
      <c r="AD270" s="148"/>
      <c r="AE270" s="148"/>
      <c r="AF270" s="148"/>
      <c r="AG270" s="148"/>
      <c r="AH270" s="148"/>
      <c r="AI270" s="148"/>
      <c r="AJ270" s="148"/>
      <c r="AK270" s="148"/>
      <c r="AL270" s="148"/>
      <c r="AM270" s="148"/>
      <c r="AN270" s="148"/>
      <c r="AO270" s="148"/>
      <c r="AP270" s="148"/>
      <c r="AQ270" s="148"/>
      <c r="AR270" s="147" t="s">
        <v>489</v>
      </c>
      <c r="AS270" s="147" t="s">
        <v>489</v>
      </c>
      <c r="AT270" s="148"/>
      <c r="AU270" s="147" t="s">
        <v>1939</v>
      </c>
      <c r="AV270" s="148">
        <v>669</v>
      </c>
    </row>
    <row r="271" spans="1:48" ht="30" customHeight="1">
      <c r="A271" s="144" t="s">
        <v>853</v>
      </c>
      <c r="B271" s="144" t="s">
        <v>856</v>
      </c>
      <c r="C271" s="144" t="s">
        <v>773</v>
      </c>
      <c r="D271" s="145">
        <v>10</v>
      </c>
      <c r="E271" s="152"/>
      <c r="F271" s="152"/>
      <c r="G271" s="152"/>
      <c r="H271" s="152"/>
      <c r="I271" s="152"/>
      <c r="J271" s="152"/>
      <c r="K271" s="152"/>
      <c r="L271" s="152"/>
      <c r="M271" s="144" t="s">
        <v>489</v>
      </c>
      <c r="N271" s="147" t="s">
        <v>1940</v>
      </c>
      <c r="O271" s="147" t="s">
        <v>489</v>
      </c>
      <c r="P271" s="147" t="s">
        <v>489</v>
      </c>
      <c r="Q271" s="147" t="s">
        <v>620</v>
      </c>
      <c r="R271" s="147" t="s">
        <v>485</v>
      </c>
      <c r="S271" s="147" t="s">
        <v>485</v>
      </c>
      <c r="T271" s="147" t="s">
        <v>655</v>
      </c>
      <c r="U271" s="148"/>
      <c r="V271" s="148"/>
      <c r="W271" s="148"/>
      <c r="X271" s="148"/>
      <c r="Y271" s="148"/>
      <c r="Z271" s="148"/>
      <c r="AA271" s="148"/>
      <c r="AB271" s="148"/>
      <c r="AC271" s="148"/>
      <c r="AD271" s="148"/>
      <c r="AE271" s="148"/>
      <c r="AF271" s="148"/>
      <c r="AG271" s="148"/>
      <c r="AH271" s="148"/>
      <c r="AI271" s="148"/>
      <c r="AJ271" s="148"/>
      <c r="AK271" s="148"/>
      <c r="AL271" s="148"/>
      <c r="AM271" s="148"/>
      <c r="AN271" s="148"/>
      <c r="AO271" s="148"/>
      <c r="AP271" s="148"/>
      <c r="AQ271" s="148"/>
      <c r="AR271" s="147" t="s">
        <v>489</v>
      </c>
      <c r="AS271" s="147" t="s">
        <v>489</v>
      </c>
      <c r="AT271" s="148"/>
      <c r="AU271" s="147" t="s">
        <v>1941</v>
      </c>
      <c r="AV271" s="148">
        <v>670</v>
      </c>
    </row>
    <row r="272" spans="1:48" ht="30" customHeight="1">
      <c r="A272" s="144" t="s">
        <v>853</v>
      </c>
      <c r="B272" s="144" t="s">
        <v>857</v>
      </c>
      <c r="C272" s="144" t="s">
        <v>773</v>
      </c>
      <c r="D272" s="145">
        <v>11</v>
      </c>
      <c r="E272" s="152"/>
      <c r="F272" s="152"/>
      <c r="G272" s="152"/>
      <c r="H272" s="152"/>
      <c r="I272" s="152"/>
      <c r="J272" s="152"/>
      <c r="K272" s="152"/>
      <c r="L272" s="152"/>
      <c r="M272" s="144" t="s">
        <v>489</v>
      </c>
      <c r="N272" s="147" t="s">
        <v>1942</v>
      </c>
      <c r="O272" s="147" t="s">
        <v>489</v>
      </c>
      <c r="P272" s="147" t="s">
        <v>489</v>
      </c>
      <c r="Q272" s="147" t="s">
        <v>620</v>
      </c>
      <c r="R272" s="147" t="s">
        <v>485</v>
      </c>
      <c r="S272" s="147" t="s">
        <v>485</v>
      </c>
      <c r="T272" s="147" t="s">
        <v>655</v>
      </c>
      <c r="U272" s="148"/>
      <c r="V272" s="148"/>
      <c r="W272" s="148"/>
      <c r="X272" s="148"/>
      <c r="Y272" s="148"/>
      <c r="Z272" s="148"/>
      <c r="AA272" s="148"/>
      <c r="AB272" s="148"/>
      <c r="AC272" s="148"/>
      <c r="AD272" s="148"/>
      <c r="AE272" s="148"/>
      <c r="AF272" s="148"/>
      <c r="AG272" s="148"/>
      <c r="AH272" s="148"/>
      <c r="AI272" s="148"/>
      <c r="AJ272" s="148"/>
      <c r="AK272" s="148"/>
      <c r="AL272" s="148"/>
      <c r="AM272" s="148"/>
      <c r="AN272" s="148"/>
      <c r="AO272" s="148"/>
      <c r="AP272" s="148"/>
      <c r="AQ272" s="148"/>
      <c r="AR272" s="147" t="s">
        <v>489</v>
      </c>
      <c r="AS272" s="147" t="s">
        <v>489</v>
      </c>
      <c r="AT272" s="148"/>
      <c r="AU272" s="147" t="s">
        <v>1943</v>
      </c>
      <c r="AV272" s="148">
        <v>671</v>
      </c>
    </row>
    <row r="273" spans="1:48" ht="30" customHeight="1">
      <c r="A273" s="144" t="s">
        <v>858</v>
      </c>
      <c r="B273" s="144" t="s">
        <v>854</v>
      </c>
      <c r="C273" s="144" t="s">
        <v>773</v>
      </c>
      <c r="D273" s="145">
        <v>12</v>
      </c>
      <c r="E273" s="152"/>
      <c r="F273" s="152"/>
      <c r="G273" s="152"/>
      <c r="H273" s="152"/>
      <c r="I273" s="152"/>
      <c r="J273" s="152"/>
      <c r="K273" s="152"/>
      <c r="L273" s="152"/>
      <c r="M273" s="144" t="s">
        <v>489</v>
      </c>
      <c r="N273" s="147" t="s">
        <v>1944</v>
      </c>
      <c r="O273" s="147" t="s">
        <v>489</v>
      </c>
      <c r="P273" s="147" t="s">
        <v>489</v>
      </c>
      <c r="Q273" s="147" t="s">
        <v>620</v>
      </c>
      <c r="R273" s="147" t="s">
        <v>485</v>
      </c>
      <c r="S273" s="147" t="s">
        <v>485</v>
      </c>
      <c r="T273" s="147" t="s">
        <v>655</v>
      </c>
      <c r="U273" s="148"/>
      <c r="V273" s="148"/>
      <c r="W273" s="148"/>
      <c r="X273" s="148"/>
      <c r="Y273" s="148"/>
      <c r="Z273" s="148"/>
      <c r="AA273" s="148"/>
      <c r="AB273" s="148"/>
      <c r="AC273" s="148"/>
      <c r="AD273" s="148"/>
      <c r="AE273" s="148"/>
      <c r="AF273" s="148"/>
      <c r="AG273" s="148"/>
      <c r="AH273" s="148"/>
      <c r="AI273" s="148"/>
      <c r="AJ273" s="148"/>
      <c r="AK273" s="148"/>
      <c r="AL273" s="148"/>
      <c r="AM273" s="148"/>
      <c r="AN273" s="148"/>
      <c r="AO273" s="148"/>
      <c r="AP273" s="148"/>
      <c r="AQ273" s="148"/>
      <c r="AR273" s="147" t="s">
        <v>489</v>
      </c>
      <c r="AS273" s="147" t="s">
        <v>489</v>
      </c>
      <c r="AT273" s="148"/>
      <c r="AU273" s="147" t="s">
        <v>1945</v>
      </c>
      <c r="AV273" s="148">
        <v>672</v>
      </c>
    </row>
    <row r="274" spans="1:48" ht="30" customHeight="1">
      <c r="A274" s="144" t="s">
        <v>858</v>
      </c>
      <c r="B274" s="144" t="s">
        <v>855</v>
      </c>
      <c r="C274" s="144" t="s">
        <v>773</v>
      </c>
      <c r="D274" s="145">
        <v>7</v>
      </c>
      <c r="E274" s="152"/>
      <c r="F274" s="152"/>
      <c r="G274" s="152"/>
      <c r="H274" s="152"/>
      <c r="I274" s="152"/>
      <c r="J274" s="152"/>
      <c r="K274" s="152"/>
      <c r="L274" s="152"/>
      <c r="M274" s="144" t="s">
        <v>489</v>
      </c>
      <c r="N274" s="147" t="s">
        <v>1946</v>
      </c>
      <c r="O274" s="147" t="s">
        <v>489</v>
      </c>
      <c r="P274" s="147" t="s">
        <v>489</v>
      </c>
      <c r="Q274" s="147" t="s">
        <v>620</v>
      </c>
      <c r="R274" s="147" t="s">
        <v>485</v>
      </c>
      <c r="S274" s="147" t="s">
        <v>485</v>
      </c>
      <c r="T274" s="147" t="s">
        <v>655</v>
      </c>
      <c r="U274" s="148"/>
      <c r="V274" s="148"/>
      <c r="W274" s="148"/>
      <c r="X274" s="148"/>
      <c r="Y274" s="148"/>
      <c r="Z274" s="148"/>
      <c r="AA274" s="148"/>
      <c r="AB274" s="148"/>
      <c r="AC274" s="148"/>
      <c r="AD274" s="148"/>
      <c r="AE274" s="148"/>
      <c r="AF274" s="148"/>
      <c r="AG274" s="148"/>
      <c r="AH274" s="148"/>
      <c r="AI274" s="148"/>
      <c r="AJ274" s="148"/>
      <c r="AK274" s="148"/>
      <c r="AL274" s="148"/>
      <c r="AM274" s="148"/>
      <c r="AN274" s="148"/>
      <c r="AO274" s="148"/>
      <c r="AP274" s="148"/>
      <c r="AQ274" s="148"/>
      <c r="AR274" s="147" t="s">
        <v>489</v>
      </c>
      <c r="AS274" s="147" t="s">
        <v>489</v>
      </c>
      <c r="AT274" s="148"/>
      <c r="AU274" s="147" t="s">
        <v>1947</v>
      </c>
      <c r="AV274" s="148">
        <v>673</v>
      </c>
    </row>
    <row r="275" spans="1:48" ht="30" customHeight="1">
      <c r="A275" s="144" t="s">
        <v>858</v>
      </c>
      <c r="B275" s="144" t="s">
        <v>856</v>
      </c>
      <c r="C275" s="144" t="s">
        <v>773</v>
      </c>
      <c r="D275" s="145">
        <v>6</v>
      </c>
      <c r="E275" s="152"/>
      <c r="F275" s="152"/>
      <c r="G275" s="152"/>
      <c r="H275" s="152"/>
      <c r="I275" s="152"/>
      <c r="J275" s="152"/>
      <c r="K275" s="152"/>
      <c r="L275" s="152"/>
      <c r="M275" s="144" t="s">
        <v>489</v>
      </c>
      <c r="N275" s="147" t="s">
        <v>1948</v>
      </c>
      <c r="O275" s="147" t="s">
        <v>489</v>
      </c>
      <c r="P275" s="147" t="s">
        <v>489</v>
      </c>
      <c r="Q275" s="147" t="s">
        <v>620</v>
      </c>
      <c r="R275" s="147" t="s">
        <v>485</v>
      </c>
      <c r="S275" s="147" t="s">
        <v>485</v>
      </c>
      <c r="T275" s="147" t="s">
        <v>655</v>
      </c>
      <c r="U275" s="148"/>
      <c r="V275" s="148"/>
      <c r="W275" s="148"/>
      <c r="X275" s="148"/>
      <c r="Y275" s="148"/>
      <c r="Z275" s="148"/>
      <c r="AA275" s="148"/>
      <c r="AB275" s="148"/>
      <c r="AC275" s="148"/>
      <c r="AD275" s="148"/>
      <c r="AE275" s="148"/>
      <c r="AF275" s="148"/>
      <c r="AG275" s="148"/>
      <c r="AH275" s="148"/>
      <c r="AI275" s="148"/>
      <c r="AJ275" s="148"/>
      <c r="AK275" s="148"/>
      <c r="AL275" s="148"/>
      <c r="AM275" s="148"/>
      <c r="AN275" s="148"/>
      <c r="AO275" s="148"/>
      <c r="AP275" s="148"/>
      <c r="AQ275" s="148"/>
      <c r="AR275" s="147" t="s">
        <v>489</v>
      </c>
      <c r="AS275" s="147" t="s">
        <v>489</v>
      </c>
      <c r="AT275" s="148"/>
      <c r="AU275" s="147" t="s">
        <v>1949</v>
      </c>
      <c r="AV275" s="148">
        <v>674</v>
      </c>
    </row>
    <row r="276" spans="1:48" ht="30" customHeight="1">
      <c r="A276" s="144" t="s">
        <v>858</v>
      </c>
      <c r="B276" s="144" t="s">
        <v>857</v>
      </c>
      <c r="C276" s="144" t="s">
        <v>773</v>
      </c>
      <c r="D276" s="145">
        <v>6</v>
      </c>
      <c r="E276" s="152"/>
      <c r="F276" s="152"/>
      <c r="G276" s="152"/>
      <c r="H276" s="152"/>
      <c r="I276" s="152"/>
      <c r="J276" s="152"/>
      <c r="K276" s="152"/>
      <c r="L276" s="152"/>
      <c r="M276" s="144" t="s">
        <v>489</v>
      </c>
      <c r="N276" s="147" t="s">
        <v>1950</v>
      </c>
      <c r="O276" s="147" t="s">
        <v>489</v>
      </c>
      <c r="P276" s="147" t="s">
        <v>489</v>
      </c>
      <c r="Q276" s="147" t="s">
        <v>620</v>
      </c>
      <c r="R276" s="147" t="s">
        <v>485</v>
      </c>
      <c r="S276" s="147" t="s">
        <v>485</v>
      </c>
      <c r="T276" s="147" t="s">
        <v>655</v>
      </c>
      <c r="U276" s="148"/>
      <c r="V276" s="148"/>
      <c r="W276" s="148"/>
      <c r="X276" s="148"/>
      <c r="Y276" s="148"/>
      <c r="Z276" s="148"/>
      <c r="AA276" s="148"/>
      <c r="AB276" s="148"/>
      <c r="AC276" s="148"/>
      <c r="AD276" s="148"/>
      <c r="AE276" s="148"/>
      <c r="AF276" s="148"/>
      <c r="AG276" s="148"/>
      <c r="AH276" s="148"/>
      <c r="AI276" s="148"/>
      <c r="AJ276" s="148"/>
      <c r="AK276" s="148"/>
      <c r="AL276" s="148"/>
      <c r="AM276" s="148"/>
      <c r="AN276" s="148"/>
      <c r="AO276" s="148"/>
      <c r="AP276" s="148"/>
      <c r="AQ276" s="148"/>
      <c r="AR276" s="147" t="s">
        <v>489</v>
      </c>
      <c r="AS276" s="147" t="s">
        <v>489</v>
      </c>
      <c r="AT276" s="148"/>
      <c r="AU276" s="147" t="s">
        <v>1951</v>
      </c>
      <c r="AV276" s="148">
        <v>675</v>
      </c>
    </row>
    <row r="277" spans="1:48" ht="30" customHeight="1">
      <c r="A277" s="144" t="s">
        <v>859</v>
      </c>
      <c r="B277" s="144" t="s">
        <v>860</v>
      </c>
      <c r="C277" s="144" t="s">
        <v>773</v>
      </c>
      <c r="D277" s="145">
        <v>1</v>
      </c>
      <c r="E277" s="152"/>
      <c r="F277" s="152"/>
      <c r="G277" s="152"/>
      <c r="H277" s="152"/>
      <c r="I277" s="152"/>
      <c r="J277" s="152"/>
      <c r="K277" s="152"/>
      <c r="L277" s="152"/>
      <c r="M277" s="144" t="s">
        <v>489</v>
      </c>
      <c r="N277" s="147" t="s">
        <v>1952</v>
      </c>
      <c r="O277" s="147" t="s">
        <v>489</v>
      </c>
      <c r="P277" s="147" t="s">
        <v>489</v>
      </c>
      <c r="Q277" s="147" t="s">
        <v>620</v>
      </c>
      <c r="R277" s="147" t="s">
        <v>485</v>
      </c>
      <c r="S277" s="147" t="s">
        <v>485</v>
      </c>
      <c r="T277" s="147" t="s">
        <v>655</v>
      </c>
      <c r="U277" s="148"/>
      <c r="V277" s="148"/>
      <c r="W277" s="148"/>
      <c r="X277" s="148"/>
      <c r="Y277" s="148"/>
      <c r="Z277" s="148"/>
      <c r="AA277" s="148"/>
      <c r="AB277" s="148"/>
      <c r="AC277" s="148"/>
      <c r="AD277" s="148"/>
      <c r="AE277" s="148"/>
      <c r="AF277" s="148"/>
      <c r="AG277" s="148"/>
      <c r="AH277" s="148"/>
      <c r="AI277" s="148"/>
      <c r="AJ277" s="148"/>
      <c r="AK277" s="148"/>
      <c r="AL277" s="148"/>
      <c r="AM277" s="148"/>
      <c r="AN277" s="148"/>
      <c r="AO277" s="148"/>
      <c r="AP277" s="148"/>
      <c r="AQ277" s="148"/>
      <c r="AR277" s="147" t="s">
        <v>489</v>
      </c>
      <c r="AS277" s="147" t="s">
        <v>489</v>
      </c>
      <c r="AT277" s="148"/>
      <c r="AU277" s="147" t="s">
        <v>1953</v>
      </c>
      <c r="AV277" s="148">
        <v>676</v>
      </c>
    </row>
    <row r="278" spans="1:48" ht="30" customHeight="1">
      <c r="A278" s="144" t="s">
        <v>859</v>
      </c>
      <c r="B278" s="144" t="s">
        <v>856</v>
      </c>
      <c r="C278" s="144" t="s">
        <v>773</v>
      </c>
      <c r="D278" s="145">
        <v>11</v>
      </c>
      <c r="E278" s="152"/>
      <c r="F278" s="152"/>
      <c r="G278" s="152"/>
      <c r="H278" s="152"/>
      <c r="I278" s="152"/>
      <c r="J278" s="152"/>
      <c r="K278" s="152"/>
      <c r="L278" s="152"/>
      <c r="M278" s="144" t="s">
        <v>489</v>
      </c>
      <c r="N278" s="147" t="s">
        <v>1954</v>
      </c>
      <c r="O278" s="147" t="s">
        <v>489</v>
      </c>
      <c r="P278" s="147" t="s">
        <v>489</v>
      </c>
      <c r="Q278" s="147" t="s">
        <v>620</v>
      </c>
      <c r="R278" s="147" t="s">
        <v>485</v>
      </c>
      <c r="S278" s="147" t="s">
        <v>485</v>
      </c>
      <c r="T278" s="147" t="s">
        <v>655</v>
      </c>
      <c r="U278" s="148"/>
      <c r="V278" s="148"/>
      <c r="W278" s="148"/>
      <c r="X278" s="148"/>
      <c r="Y278" s="148"/>
      <c r="Z278" s="148"/>
      <c r="AA278" s="148"/>
      <c r="AB278" s="148"/>
      <c r="AC278" s="148"/>
      <c r="AD278" s="148"/>
      <c r="AE278" s="148"/>
      <c r="AF278" s="148"/>
      <c r="AG278" s="148"/>
      <c r="AH278" s="148"/>
      <c r="AI278" s="148"/>
      <c r="AJ278" s="148"/>
      <c r="AK278" s="148"/>
      <c r="AL278" s="148"/>
      <c r="AM278" s="148"/>
      <c r="AN278" s="148"/>
      <c r="AO278" s="148"/>
      <c r="AP278" s="148"/>
      <c r="AQ278" s="148"/>
      <c r="AR278" s="147" t="s">
        <v>489</v>
      </c>
      <c r="AS278" s="147" t="s">
        <v>489</v>
      </c>
      <c r="AT278" s="148"/>
      <c r="AU278" s="147" t="s">
        <v>1955</v>
      </c>
      <c r="AV278" s="148">
        <v>677</v>
      </c>
    </row>
    <row r="279" spans="1:48" ht="30" customHeight="1">
      <c r="A279" s="144" t="s">
        <v>859</v>
      </c>
      <c r="B279" s="144" t="s">
        <v>857</v>
      </c>
      <c r="C279" s="144" t="s">
        <v>773</v>
      </c>
      <c r="D279" s="145">
        <v>6</v>
      </c>
      <c r="E279" s="152"/>
      <c r="F279" s="152"/>
      <c r="G279" s="152"/>
      <c r="H279" s="152"/>
      <c r="I279" s="152"/>
      <c r="J279" s="152"/>
      <c r="K279" s="152"/>
      <c r="L279" s="152"/>
      <c r="M279" s="144" t="s">
        <v>489</v>
      </c>
      <c r="N279" s="147" t="s">
        <v>1956</v>
      </c>
      <c r="O279" s="147" t="s">
        <v>489</v>
      </c>
      <c r="P279" s="147" t="s">
        <v>489</v>
      </c>
      <c r="Q279" s="147" t="s">
        <v>620</v>
      </c>
      <c r="R279" s="147" t="s">
        <v>485</v>
      </c>
      <c r="S279" s="147" t="s">
        <v>485</v>
      </c>
      <c r="T279" s="147" t="s">
        <v>655</v>
      </c>
      <c r="U279" s="148"/>
      <c r="V279" s="148"/>
      <c r="W279" s="148"/>
      <c r="X279" s="148"/>
      <c r="Y279" s="148"/>
      <c r="Z279" s="148"/>
      <c r="AA279" s="148"/>
      <c r="AB279" s="148"/>
      <c r="AC279" s="148"/>
      <c r="AD279" s="148"/>
      <c r="AE279" s="148"/>
      <c r="AF279" s="148"/>
      <c r="AG279" s="148"/>
      <c r="AH279" s="148"/>
      <c r="AI279" s="148"/>
      <c r="AJ279" s="148"/>
      <c r="AK279" s="148"/>
      <c r="AL279" s="148"/>
      <c r="AM279" s="148"/>
      <c r="AN279" s="148"/>
      <c r="AO279" s="148"/>
      <c r="AP279" s="148"/>
      <c r="AQ279" s="148"/>
      <c r="AR279" s="147" t="s">
        <v>489</v>
      </c>
      <c r="AS279" s="147" t="s">
        <v>489</v>
      </c>
      <c r="AT279" s="148"/>
      <c r="AU279" s="147" t="s">
        <v>1957</v>
      </c>
      <c r="AV279" s="148">
        <v>678</v>
      </c>
    </row>
    <row r="280" spans="1:48" ht="30" customHeight="1">
      <c r="A280" s="144" t="s">
        <v>861</v>
      </c>
      <c r="B280" s="144" t="s">
        <v>862</v>
      </c>
      <c r="C280" s="144" t="s">
        <v>309</v>
      </c>
      <c r="D280" s="145">
        <v>44</v>
      </c>
      <c r="E280" s="152"/>
      <c r="F280" s="152"/>
      <c r="G280" s="152"/>
      <c r="H280" s="152"/>
      <c r="I280" s="152"/>
      <c r="J280" s="152"/>
      <c r="K280" s="152"/>
      <c r="L280" s="152"/>
      <c r="M280" s="144" t="s">
        <v>489</v>
      </c>
      <c r="N280" s="147" t="s">
        <v>1958</v>
      </c>
      <c r="O280" s="147" t="s">
        <v>489</v>
      </c>
      <c r="P280" s="147" t="s">
        <v>489</v>
      </c>
      <c r="Q280" s="147" t="s">
        <v>620</v>
      </c>
      <c r="R280" s="147" t="s">
        <v>485</v>
      </c>
      <c r="S280" s="147" t="s">
        <v>485</v>
      </c>
      <c r="T280" s="147" t="s">
        <v>655</v>
      </c>
      <c r="U280" s="148"/>
      <c r="V280" s="148"/>
      <c r="W280" s="148"/>
      <c r="X280" s="148"/>
      <c r="Y280" s="148"/>
      <c r="Z280" s="148"/>
      <c r="AA280" s="148"/>
      <c r="AB280" s="148"/>
      <c r="AC280" s="148"/>
      <c r="AD280" s="148"/>
      <c r="AE280" s="148"/>
      <c r="AF280" s="148"/>
      <c r="AG280" s="148"/>
      <c r="AH280" s="148"/>
      <c r="AI280" s="148"/>
      <c r="AJ280" s="148"/>
      <c r="AK280" s="148"/>
      <c r="AL280" s="148"/>
      <c r="AM280" s="148"/>
      <c r="AN280" s="148"/>
      <c r="AO280" s="148"/>
      <c r="AP280" s="148"/>
      <c r="AQ280" s="148"/>
      <c r="AR280" s="147" t="s">
        <v>489</v>
      </c>
      <c r="AS280" s="147" t="s">
        <v>489</v>
      </c>
      <c r="AT280" s="148"/>
      <c r="AU280" s="147" t="s">
        <v>1959</v>
      </c>
      <c r="AV280" s="148">
        <v>679</v>
      </c>
    </row>
    <row r="281" spans="1:48" ht="30" customHeight="1">
      <c r="A281" s="144" t="s">
        <v>861</v>
      </c>
      <c r="B281" s="144" t="s">
        <v>863</v>
      </c>
      <c r="C281" s="144" t="s">
        <v>309</v>
      </c>
      <c r="D281" s="145">
        <v>14</v>
      </c>
      <c r="E281" s="152"/>
      <c r="F281" s="152"/>
      <c r="G281" s="152"/>
      <c r="H281" s="152"/>
      <c r="I281" s="152"/>
      <c r="J281" s="152"/>
      <c r="K281" s="152"/>
      <c r="L281" s="152"/>
      <c r="M281" s="144" t="s">
        <v>489</v>
      </c>
      <c r="N281" s="147" t="s">
        <v>1960</v>
      </c>
      <c r="O281" s="147" t="s">
        <v>489</v>
      </c>
      <c r="P281" s="147" t="s">
        <v>489</v>
      </c>
      <c r="Q281" s="147" t="s">
        <v>620</v>
      </c>
      <c r="R281" s="147" t="s">
        <v>485</v>
      </c>
      <c r="S281" s="147" t="s">
        <v>485</v>
      </c>
      <c r="T281" s="147" t="s">
        <v>655</v>
      </c>
      <c r="U281" s="148"/>
      <c r="V281" s="148"/>
      <c r="W281" s="148"/>
      <c r="X281" s="148"/>
      <c r="Y281" s="148"/>
      <c r="Z281" s="148"/>
      <c r="AA281" s="148"/>
      <c r="AB281" s="148"/>
      <c r="AC281" s="148"/>
      <c r="AD281" s="148"/>
      <c r="AE281" s="148"/>
      <c r="AF281" s="148"/>
      <c r="AG281" s="148"/>
      <c r="AH281" s="148"/>
      <c r="AI281" s="148"/>
      <c r="AJ281" s="148"/>
      <c r="AK281" s="148"/>
      <c r="AL281" s="148"/>
      <c r="AM281" s="148"/>
      <c r="AN281" s="148"/>
      <c r="AO281" s="148"/>
      <c r="AP281" s="148"/>
      <c r="AQ281" s="148"/>
      <c r="AR281" s="147" t="s">
        <v>489</v>
      </c>
      <c r="AS281" s="147" t="s">
        <v>489</v>
      </c>
      <c r="AT281" s="148"/>
      <c r="AU281" s="147" t="s">
        <v>1961</v>
      </c>
      <c r="AV281" s="148">
        <v>680</v>
      </c>
    </row>
    <row r="282" spans="1:48" ht="30" customHeight="1">
      <c r="A282" s="144" t="s">
        <v>864</v>
      </c>
      <c r="B282" s="144" t="s">
        <v>865</v>
      </c>
      <c r="C282" s="144" t="s">
        <v>773</v>
      </c>
      <c r="D282" s="145">
        <v>4</v>
      </c>
      <c r="E282" s="152"/>
      <c r="F282" s="152"/>
      <c r="G282" s="152"/>
      <c r="H282" s="152"/>
      <c r="I282" s="152"/>
      <c r="J282" s="152"/>
      <c r="K282" s="152"/>
      <c r="L282" s="152"/>
      <c r="M282" s="144" t="s">
        <v>489</v>
      </c>
      <c r="N282" s="147" t="s">
        <v>1962</v>
      </c>
      <c r="O282" s="147" t="s">
        <v>489</v>
      </c>
      <c r="P282" s="147" t="s">
        <v>489</v>
      </c>
      <c r="Q282" s="147" t="s">
        <v>620</v>
      </c>
      <c r="R282" s="147" t="s">
        <v>485</v>
      </c>
      <c r="S282" s="147" t="s">
        <v>485</v>
      </c>
      <c r="T282" s="147" t="s">
        <v>655</v>
      </c>
      <c r="U282" s="148"/>
      <c r="V282" s="148"/>
      <c r="W282" s="148"/>
      <c r="X282" s="148"/>
      <c r="Y282" s="148"/>
      <c r="Z282" s="148"/>
      <c r="AA282" s="148"/>
      <c r="AB282" s="148"/>
      <c r="AC282" s="148"/>
      <c r="AD282" s="148"/>
      <c r="AE282" s="148"/>
      <c r="AF282" s="148"/>
      <c r="AG282" s="148"/>
      <c r="AH282" s="148"/>
      <c r="AI282" s="148"/>
      <c r="AJ282" s="148"/>
      <c r="AK282" s="148"/>
      <c r="AL282" s="148"/>
      <c r="AM282" s="148"/>
      <c r="AN282" s="148"/>
      <c r="AO282" s="148"/>
      <c r="AP282" s="148"/>
      <c r="AQ282" s="148"/>
      <c r="AR282" s="147" t="s">
        <v>489</v>
      </c>
      <c r="AS282" s="147" t="s">
        <v>489</v>
      </c>
      <c r="AT282" s="148"/>
      <c r="AU282" s="147" t="s">
        <v>1963</v>
      </c>
      <c r="AV282" s="148">
        <v>681</v>
      </c>
    </row>
    <row r="283" spans="1:48" ht="30" customHeight="1">
      <c r="A283" s="144" t="s">
        <v>864</v>
      </c>
      <c r="B283" s="144" t="s">
        <v>866</v>
      </c>
      <c r="C283" s="144" t="s">
        <v>773</v>
      </c>
      <c r="D283" s="145">
        <v>8</v>
      </c>
      <c r="E283" s="152"/>
      <c r="F283" s="152"/>
      <c r="G283" s="152"/>
      <c r="H283" s="152"/>
      <c r="I283" s="152"/>
      <c r="J283" s="152"/>
      <c r="K283" s="152"/>
      <c r="L283" s="152"/>
      <c r="M283" s="144" t="s">
        <v>489</v>
      </c>
      <c r="N283" s="147" t="s">
        <v>1964</v>
      </c>
      <c r="O283" s="147" t="s">
        <v>489</v>
      </c>
      <c r="P283" s="147" t="s">
        <v>489</v>
      </c>
      <c r="Q283" s="147" t="s">
        <v>620</v>
      </c>
      <c r="R283" s="147" t="s">
        <v>485</v>
      </c>
      <c r="S283" s="147" t="s">
        <v>485</v>
      </c>
      <c r="T283" s="147" t="s">
        <v>655</v>
      </c>
      <c r="U283" s="148"/>
      <c r="V283" s="148"/>
      <c r="W283" s="148"/>
      <c r="X283" s="148"/>
      <c r="Y283" s="148"/>
      <c r="Z283" s="148"/>
      <c r="AA283" s="148"/>
      <c r="AB283" s="148"/>
      <c r="AC283" s="148"/>
      <c r="AD283" s="148"/>
      <c r="AE283" s="148"/>
      <c r="AF283" s="148"/>
      <c r="AG283" s="148"/>
      <c r="AH283" s="148"/>
      <c r="AI283" s="148"/>
      <c r="AJ283" s="148"/>
      <c r="AK283" s="148"/>
      <c r="AL283" s="148"/>
      <c r="AM283" s="148"/>
      <c r="AN283" s="148"/>
      <c r="AO283" s="148"/>
      <c r="AP283" s="148"/>
      <c r="AQ283" s="148"/>
      <c r="AR283" s="147" t="s">
        <v>489</v>
      </c>
      <c r="AS283" s="147" t="s">
        <v>489</v>
      </c>
      <c r="AT283" s="148"/>
      <c r="AU283" s="147" t="s">
        <v>1965</v>
      </c>
      <c r="AV283" s="148">
        <v>682</v>
      </c>
    </row>
    <row r="284" spans="1:48" ht="30" customHeight="1">
      <c r="A284" s="144" t="s">
        <v>867</v>
      </c>
      <c r="B284" s="144" t="s">
        <v>868</v>
      </c>
      <c r="C284" s="144" t="s">
        <v>773</v>
      </c>
      <c r="D284" s="145">
        <v>98</v>
      </c>
      <c r="E284" s="152"/>
      <c r="F284" s="152"/>
      <c r="G284" s="152"/>
      <c r="H284" s="152"/>
      <c r="I284" s="152"/>
      <c r="J284" s="152"/>
      <c r="K284" s="152"/>
      <c r="L284" s="152"/>
      <c r="M284" s="144" t="s">
        <v>489</v>
      </c>
      <c r="N284" s="147" t="s">
        <v>1966</v>
      </c>
      <c r="O284" s="147" t="s">
        <v>489</v>
      </c>
      <c r="P284" s="147" t="s">
        <v>489</v>
      </c>
      <c r="Q284" s="147" t="s">
        <v>620</v>
      </c>
      <c r="R284" s="147" t="s">
        <v>485</v>
      </c>
      <c r="S284" s="147" t="s">
        <v>485</v>
      </c>
      <c r="T284" s="147" t="s">
        <v>655</v>
      </c>
      <c r="U284" s="148"/>
      <c r="V284" s="148"/>
      <c r="W284" s="148"/>
      <c r="X284" s="148"/>
      <c r="Y284" s="148"/>
      <c r="Z284" s="148"/>
      <c r="AA284" s="148"/>
      <c r="AB284" s="148"/>
      <c r="AC284" s="148"/>
      <c r="AD284" s="148"/>
      <c r="AE284" s="148"/>
      <c r="AF284" s="148"/>
      <c r="AG284" s="148"/>
      <c r="AH284" s="148"/>
      <c r="AI284" s="148"/>
      <c r="AJ284" s="148"/>
      <c r="AK284" s="148"/>
      <c r="AL284" s="148"/>
      <c r="AM284" s="148"/>
      <c r="AN284" s="148"/>
      <c r="AO284" s="148"/>
      <c r="AP284" s="148"/>
      <c r="AQ284" s="148"/>
      <c r="AR284" s="147" t="s">
        <v>489</v>
      </c>
      <c r="AS284" s="147" t="s">
        <v>489</v>
      </c>
      <c r="AT284" s="148"/>
      <c r="AU284" s="147" t="s">
        <v>1967</v>
      </c>
      <c r="AV284" s="148">
        <v>683</v>
      </c>
    </row>
    <row r="285" spans="1:48" ht="30" customHeight="1">
      <c r="A285" s="144" t="s">
        <v>869</v>
      </c>
      <c r="B285" s="144" t="s">
        <v>870</v>
      </c>
      <c r="C285" s="144" t="s">
        <v>309</v>
      </c>
      <c r="D285" s="145">
        <v>126</v>
      </c>
      <c r="E285" s="152"/>
      <c r="F285" s="152"/>
      <c r="G285" s="152"/>
      <c r="H285" s="152"/>
      <c r="I285" s="152"/>
      <c r="J285" s="152"/>
      <c r="K285" s="152"/>
      <c r="L285" s="152"/>
      <c r="M285" s="144" t="s">
        <v>489</v>
      </c>
      <c r="N285" s="147" t="s">
        <v>1968</v>
      </c>
      <c r="O285" s="147" t="s">
        <v>489</v>
      </c>
      <c r="P285" s="147" t="s">
        <v>489</v>
      </c>
      <c r="Q285" s="147" t="s">
        <v>620</v>
      </c>
      <c r="R285" s="147" t="s">
        <v>485</v>
      </c>
      <c r="S285" s="147" t="s">
        <v>485</v>
      </c>
      <c r="T285" s="147" t="s">
        <v>655</v>
      </c>
      <c r="U285" s="148"/>
      <c r="V285" s="148"/>
      <c r="W285" s="148"/>
      <c r="X285" s="148"/>
      <c r="Y285" s="148"/>
      <c r="Z285" s="148"/>
      <c r="AA285" s="148"/>
      <c r="AB285" s="148"/>
      <c r="AC285" s="148"/>
      <c r="AD285" s="148"/>
      <c r="AE285" s="148"/>
      <c r="AF285" s="148"/>
      <c r="AG285" s="148"/>
      <c r="AH285" s="148"/>
      <c r="AI285" s="148"/>
      <c r="AJ285" s="148"/>
      <c r="AK285" s="148"/>
      <c r="AL285" s="148"/>
      <c r="AM285" s="148"/>
      <c r="AN285" s="148"/>
      <c r="AO285" s="148"/>
      <c r="AP285" s="148"/>
      <c r="AQ285" s="148"/>
      <c r="AR285" s="147" t="s">
        <v>489</v>
      </c>
      <c r="AS285" s="147" t="s">
        <v>489</v>
      </c>
      <c r="AT285" s="148"/>
      <c r="AU285" s="147" t="s">
        <v>1969</v>
      </c>
      <c r="AV285" s="148">
        <v>684</v>
      </c>
    </row>
    <row r="286" spans="1:48" ht="30" customHeight="1">
      <c r="A286" s="144" t="s">
        <v>871</v>
      </c>
      <c r="B286" s="144" t="s">
        <v>872</v>
      </c>
      <c r="C286" s="144" t="s">
        <v>309</v>
      </c>
      <c r="D286" s="145">
        <v>24</v>
      </c>
      <c r="E286" s="152"/>
      <c r="F286" s="152"/>
      <c r="G286" s="152"/>
      <c r="H286" s="152"/>
      <c r="I286" s="152"/>
      <c r="J286" s="152"/>
      <c r="K286" s="152"/>
      <c r="L286" s="152"/>
      <c r="M286" s="144" t="s">
        <v>489</v>
      </c>
      <c r="N286" s="147" t="s">
        <v>1970</v>
      </c>
      <c r="O286" s="147" t="s">
        <v>489</v>
      </c>
      <c r="P286" s="147" t="s">
        <v>489</v>
      </c>
      <c r="Q286" s="147" t="s">
        <v>620</v>
      </c>
      <c r="R286" s="147" t="s">
        <v>485</v>
      </c>
      <c r="S286" s="147" t="s">
        <v>485</v>
      </c>
      <c r="T286" s="147" t="s">
        <v>655</v>
      </c>
      <c r="U286" s="148"/>
      <c r="V286" s="148"/>
      <c r="W286" s="148"/>
      <c r="X286" s="148"/>
      <c r="Y286" s="148"/>
      <c r="Z286" s="148"/>
      <c r="AA286" s="148"/>
      <c r="AB286" s="148"/>
      <c r="AC286" s="148"/>
      <c r="AD286" s="148"/>
      <c r="AE286" s="148"/>
      <c r="AF286" s="148"/>
      <c r="AG286" s="148"/>
      <c r="AH286" s="148"/>
      <c r="AI286" s="148"/>
      <c r="AJ286" s="148"/>
      <c r="AK286" s="148"/>
      <c r="AL286" s="148"/>
      <c r="AM286" s="148"/>
      <c r="AN286" s="148"/>
      <c r="AO286" s="148"/>
      <c r="AP286" s="148"/>
      <c r="AQ286" s="148"/>
      <c r="AR286" s="147" t="s">
        <v>489</v>
      </c>
      <c r="AS286" s="147" t="s">
        <v>489</v>
      </c>
      <c r="AT286" s="148"/>
      <c r="AU286" s="147" t="s">
        <v>1971</v>
      </c>
      <c r="AV286" s="148">
        <v>685</v>
      </c>
    </row>
    <row r="287" spans="1:48" ht="30" customHeight="1">
      <c r="A287" s="144" t="s">
        <v>873</v>
      </c>
      <c r="B287" s="144" t="s">
        <v>874</v>
      </c>
      <c r="C287" s="144" t="s">
        <v>387</v>
      </c>
      <c r="D287" s="145">
        <v>1</v>
      </c>
      <c r="E287" s="152"/>
      <c r="F287" s="152"/>
      <c r="G287" s="152"/>
      <c r="H287" s="152"/>
      <c r="I287" s="152"/>
      <c r="J287" s="152"/>
      <c r="K287" s="152"/>
      <c r="L287" s="152"/>
      <c r="M287" s="144" t="s">
        <v>489</v>
      </c>
      <c r="N287" s="147" t="s">
        <v>1972</v>
      </c>
      <c r="O287" s="147" t="s">
        <v>489</v>
      </c>
      <c r="P287" s="147" t="s">
        <v>489</v>
      </c>
      <c r="Q287" s="147" t="s">
        <v>620</v>
      </c>
      <c r="R287" s="147" t="s">
        <v>485</v>
      </c>
      <c r="S287" s="147" t="s">
        <v>485</v>
      </c>
      <c r="T287" s="147" t="s">
        <v>655</v>
      </c>
      <c r="U287" s="148"/>
      <c r="V287" s="148"/>
      <c r="W287" s="148"/>
      <c r="X287" s="148"/>
      <c r="Y287" s="148"/>
      <c r="Z287" s="148"/>
      <c r="AA287" s="148"/>
      <c r="AB287" s="148"/>
      <c r="AC287" s="148"/>
      <c r="AD287" s="148"/>
      <c r="AE287" s="148"/>
      <c r="AF287" s="148"/>
      <c r="AG287" s="148"/>
      <c r="AH287" s="148"/>
      <c r="AI287" s="148"/>
      <c r="AJ287" s="148"/>
      <c r="AK287" s="148"/>
      <c r="AL287" s="148"/>
      <c r="AM287" s="148"/>
      <c r="AN287" s="148"/>
      <c r="AO287" s="148"/>
      <c r="AP287" s="148"/>
      <c r="AQ287" s="148"/>
      <c r="AR287" s="147" t="s">
        <v>489</v>
      </c>
      <c r="AS287" s="147" t="s">
        <v>489</v>
      </c>
      <c r="AT287" s="148"/>
      <c r="AU287" s="147" t="s">
        <v>1973</v>
      </c>
      <c r="AV287" s="148">
        <v>686</v>
      </c>
    </row>
    <row r="288" spans="1:48" ht="30" customHeight="1">
      <c r="A288" s="145"/>
      <c r="B288" s="145"/>
      <c r="C288" s="145"/>
      <c r="D288" s="145"/>
      <c r="E288" s="145"/>
      <c r="F288" s="145"/>
      <c r="G288" s="145"/>
      <c r="H288" s="145"/>
      <c r="I288" s="145"/>
      <c r="J288" s="145"/>
      <c r="K288" s="145"/>
      <c r="L288" s="145"/>
      <c r="M288" s="145"/>
    </row>
    <row r="289" spans="1:14" ht="30" customHeight="1">
      <c r="A289" s="145"/>
      <c r="B289" s="145"/>
      <c r="C289" s="145"/>
      <c r="D289" s="145"/>
      <c r="E289" s="145"/>
      <c r="F289" s="145"/>
      <c r="G289" s="145"/>
      <c r="H289" s="145"/>
      <c r="I289" s="145"/>
      <c r="J289" s="145"/>
      <c r="K289" s="145"/>
      <c r="L289" s="145"/>
      <c r="M289" s="145"/>
    </row>
    <row r="290" spans="1:14" ht="30" customHeight="1">
      <c r="A290" s="145"/>
      <c r="B290" s="145"/>
      <c r="C290" s="145"/>
      <c r="D290" s="145"/>
      <c r="E290" s="145"/>
      <c r="F290" s="145"/>
      <c r="G290" s="145"/>
      <c r="H290" s="145"/>
      <c r="I290" s="145"/>
      <c r="J290" s="145"/>
      <c r="K290" s="145"/>
      <c r="L290" s="145"/>
      <c r="M290" s="145"/>
    </row>
    <row r="291" spans="1:14" ht="30" customHeight="1">
      <c r="A291" s="144" t="s">
        <v>621</v>
      </c>
      <c r="B291" s="145"/>
      <c r="C291" s="145"/>
      <c r="D291" s="145"/>
      <c r="E291" s="145"/>
      <c r="F291" s="152"/>
      <c r="G291" s="145"/>
      <c r="H291" s="152"/>
      <c r="I291" s="145"/>
      <c r="J291" s="152"/>
      <c r="K291" s="145"/>
      <c r="L291" s="152"/>
      <c r="M291" s="145"/>
      <c r="N291" s="142" t="s">
        <v>668</v>
      </c>
    </row>
  </sheetData>
  <mergeCells count="45">
    <mergeCell ref="S2:S3"/>
    <mergeCell ref="A1:M1"/>
    <mergeCell ref="A2:A3"/>
    <mergeCell ref="B2:B3"/>
    <mergeCell ref="C2:C3"/>
    <mergeCell ref="D2:D3"/>
    <mergeCell ref="E2:F2"/>
    <mergeCell ref="G2:H2"/>
    <mergeCell ref="I2:J2"/>
    <mergeCell ref="K2:L2"/>
    <mergeCell ref="M2:M3"/>
    <mergeCell ref="N2:N3"/>
    <mergeCell ref="O2:O3"/>
    <mergeCell ref="P2:P3"/>
    <mergeCell ref="Q2:Q3"/>
    <mergeCell ref="R2:R3"/>
    <mergeCell ref="AE2:AE3"/>
    <mergeCell ref="T2:T3"/>
    <mergeCell ref="U2:U3"/>
    <mergeCell ref="V2:V3"/>
    <mergeCell ref="W2:W3"/>
    <mergeCell ref="X2:X3"/>
    <mergeCell ref="Y2:Y3"/>
    <mergeCell ref="Z2:Z3"/>
    <mergeCell ref="AA2:AA3"/>
    <mergeCell ref="AB2:AB3"/>
    <mergeCell ref="AC2:AC3"/>
    <mergeCell ref="AD2:AD3"/>
    <mergeCell ref="AQ2:AQ3"/>
    <mergeCell ref="AF2:AF3"/>
    <mergeCell ref="AG2:AG3"/>
    <mergeCell ref="AH2:AH3"/>
    <mergeCell ref="AI2:AI3"/>
    <mergeCell ref="AJ2:AJ3"/>
    <mergeCell ref="AK2:AK3"/>
    <mergeCell ref="AL2:AL3"/>
    <mergeCell ref="AM2:AM3"/>
    <mergeCell ref="AN2:AN3"/>
    <mergeCell ref="AO2:AO3"/>
    <mergeCell ref="AP2:AP3"/>
    <mergeCell ref="AR2:AR3"/>
    <mergeCell ref="AS2:AS3"/>
    <mergeCell ref="AT2:AT3"/>
    <mergeCell ref="AU2:AU3"/>
    <mergeCell ref="AV2:AV3"/>
  </mergeCells>
  <phoneticPr fontId="7" type="noConversion"/>
  <pageMargins left="0.78740157480314954" right="0" top="0.39370078740157477" bottom="0.39370078740157477" header="0" footer="0"/>
  <pageSetup paperSize="9" scale="64" fitToHeight="0" orientation="landscape" r:id="rId1"/>
  <rowBreaks count="5" manualBreakCount="5">
    <brk id="27" max="16383" man="1"/>
    <brk id="99" max="16383" man="1"/>
    <brk id="147" max="16383" man="1"/>
    <brk id="267" max="16383" man="1"/>
    <brk id="291" max="16383" man="1"/>
  </rowBreaks>
</worksheet>
</file>

<file path=xl/worksheets/sheet9.xml><?xml version="1.0" encoding="utf-8"?>
<worksheet xmlns="http://schemas.openxmlformats.org/spreadsheetml/2006/main" xmlns:r="http://schemas.openxmlformats.org/officeDocument/2006/relationships">
  <dimension ref="B1:M15"/>
  <sheetViews>
    <sheetView view="pageBreakPreview" zoomScaleNormal="75" zoomScaleSheetLayoutView="100" workbookViewId="0">
      <selection activeCell="B4" sqref="B4:M4"/>
    </sheetView>
  </sheetViews>
  <sheetFormatPr defaultColWidth="6.77734375" defaultRowHeight="13.5"/>
  <cols>
    <col min="1" max="1" width="7.88671875" style="138" customWidth="1"/>
    <col min="2" max="256" width="6.77734375" style="138"/>
    <col min="257" max="257" width="7.88671875" style="138" customWidth="1"/>
    <col min="258" max="512" width="6.77734375" style="138"/>
    <col min="513" max="513" width="7.88671875" style="138" customWidth="1"/>
    <col min="514" max="768" width="6.77734375" style="138"/>
    <col min="769" max="769" width="7.88671875" style="138" customWidth="1"/>
    <col min="770" max="1024" width="6.77734375" style="138"/>
    <col min="1025" max="1025" width="7.88671875" style="138" customWidth="1"/>
    <col min="1026" max="1280" width="6.77734375" style="138"/>
    <col min="1281" max="1281" width="7.88671875" style="138" customWidth="1"/>
    <col min="1282" max="1536" width="6.77734375" style="138"/>
    <col min="1537" max="1537" width="7.88671875" style="138" customWidth="1"/>
    <col min="1538" max="1792" width="6.77734375" style="138"/>
    <col min="1793" max="1793" width="7.88671875" style="138" customWidth="1"/>
    <col min="1794" max="2048" width="6.77734375" style="138"/>
    <col min="2049" max="2049" width="7.88671875" style="138" customWidth="1"/>
    <col min="2050" max="2304" width="6.77734375" style="138"/>
    <col min="2305" max="2305" width="7.88671875" style="138" customWidth="1"/>
    <col min="2306" max="2560" width="6.77734375" style="138"/>
    <col min="2561" max="2561" width="7.88671875" style="138" customWidth="1"/>
    <col min="2562" max="2816" width="6.77734375" style="138"/>
    <col min="2817" max="2817" width="7.88671875" style="138" customWidth="1"/>
    <col min="2818" max="3072" width="6.77734375" style="138"/>
    <col min="3073" max="3073" width="7.88671875" style="138" customWidth="1"/>
    <col min="3074" max="3328" width="6.77734375" style="138"/>
    <col min="3329" max="3329" width="7.88671875" style="138" customWidth="1"/>
    <col min="3330" max="3584" width="6.77734375" style="138"/>
    <col min="3585" max="3585" width="7.88671875" style="138" customWidth="1"/>
    <col min="3586" max="3840" width="6.77734375" style="138"/>
    <col min="3841" max="3841" width="7.88671875" style="138" customWidth="1"/>
    <col min="3842" max="4096" width="6.77734375" style="138"/>
    <col min="4097" max="4097" width="7.88671875" style="138" customWidth="1"/>
    <col min="4098" max="4352" width="6.77734375" style="138"/>
    <col min="4353" max="4353" width="7.88671875" style="138" customWidth="1"/>
    <col min="4354" max="4608" width="6.77734375" style="138"/>
    <col min="4609" max="4609" width="7.88671875" style="138" customWidth="1"/>
    <col min="4610" max="4864" width="6.77734375" style="138"/>
    <col min="4865" max="4865" width="7.88671875" style="138" customWidth="1"/>
    <col min="4866" max="5120" width="6.77734375" style="138"/>
    <col min="5121" max="5121" width="7.88671875" style="138" customWidth="1"/>
    <col min="5122" max="5376" width="6.77734375" style="138"/>
    <col min="5377" max="5377" width="7.88671875" style="138" customWidth="1"/>
    <col min="5378" max="5632" width="6.77734375" style="138"/>
    <col min="5633" max="5633" width="7.88671875" style="138" customWidth="1"/>
    <col min="5634" max="5888" width="6.77734375" style="138"/>
    <col min="5889" max="5889" width="7.88671875" style="138" customWidth="1"/>
    <col min="5890" max="6144" width="6.77734375" style="138"/>
    <col min="6145" max="6145" width="7.88671875" style="138" customWidth="1"/>
    <col min="6146" max="6400" width="6.77734375" style="138"/>
    <col min="6401" max="6401" width="7.88671875" style="138" customWidth="1"/>
    <col min="6402" max="6656" width="6.77734375" style="138"/>
    <col min="6657" max="6657" width="7.88671875" style="138" customWidth="1"/>
    <col min="6658" max="6912" width="6.77734375" style="138"/>
    <col min="6913" max="6913" width="7.88671875" style="138" customWidth="1"/>
    <col min="6914" max="7168" width="6.77734375" style="138"/>
    <col min="7169" max="7169" width="7.88671875" style="138" customWidth="1"/>
    <col min="7170" max="7424" width="6.77734375" style="138"/>
    <col min="7425" max="7425" width="7.88671875" style="138" customWidth="1"/>
    <col min="7426" max="7680" width="6.77734375" style="138"/>
    <col min="7681" max="7681" width="7.88671875" style="138" customWidth="1"/>
    <col min="7682" max="7936" width="6.77734375" style="138"/>
    <col min="7937" max="7937" width="7.88671875" style="138" customWidth="1"/>
    <col min="7938" max="8192" width="6.77734375" style="138"/>
    <col min="8193" max="8193" width="7.88671875" style="138" customWidth="1"/>
    <col min="8194" max="8448" width="6.77734375" style="138"/>
    <col min="8449" max="8449" width="7.88671875" style="138" customWidth="1"/>
    <col min="8450" max="8704" width="6.77734375" style="138"/>
    <col min="8705" max="8705" width="7.88671875" style="138" customWidth="1"/>
    <col min="8706" max="8960" width="6.77734375" style="138"/>
    <col min="8961" max="8961" width="7.88671875" style="138" customWidth="1"/>
    <col min="8962" max="9216" width="6.77734375" style="138"/>
    <col min="9217" max="9217" width="7.88671875" style="138" customWidth="1"/>
    <col min="9218" max="9472" width="6.77734375" style="138"/>
    <col min="9473" max="9473" width="7.88671875" style="138" customWidth="1"/>
    <col min="9474" max="9728" width="6.77734375" style="138"/>
    <col min="9729" max="9729" width="7.88671875" style="138" customWidth="1"/>
    <col min="9730" max="9984" width="6.77734375" style="138"/>
    <col min="9985" max="9985" width="7.88671875" style="138" customWidth="1"/>
    <col min="9986" max="10240" width="6.77734375" style="138"/>
    <col min="10241" max="10241" width="7.88671875" style="138" customWidth="1"/>
    <col min="10242" max="10496" width="6.77734375" style="138"/>
    <col min="10497" max="10497" width="7.88671875" style="138" customWidth="1"/>
    <col min="10498" max="10752" width="6.77734375" style="138"/>
    <col min="10753" max="10753" width="7.88671875" style="138" customWidth="1"/>
    <col min="10754" max="11008" width="6.77734375" style="138"/>
    <col min="11009" max="11009" width="7.88671875" style="138" customWidth="1"/>
    <col min="11010" max="11264" width="6.77734375" style="138"/>
    <col min="11265" max="11265" width="7.88671875" style="138" customWidth="1"/>
    <col min="11266" max="11520" width="6.77734375" style="138"/>
    <col min="11521" max="11521" width="7.88671875" style="138" customWidth="1"/>
    <col min="11522" max="11776" width="6.77734375" style="138"/>
    <col min="11777" max="11777" width="7.88671875" style="138" customWidth="1"/>
    <col min="11778" max="12032" width="6.77734375" style="138"/>
    <col min="12033" max="12033" width="7.88671875" style="138" customWidth="1"/>
    <col min="12034" max="12288" width="6.77734375" style="138"/>
    <col min="12289" max="12289" width="7.88671875" style="138" customWidth="1"/>
    <col min="12290" max="12544" width="6.77734375" style="138"/>
    <col min="12545" max="12545" width="7.88671875" style="138" customWidth="1"/>
    <col min="12546" max="12800" width="6.77734375" style="138"/>
    <col min="12801" max="12801" width="7.88671875" style="138" customWidth="1"/>
    <col min="12802" max="13056" width="6.77734375" style="138"/>
    <col min="13057" max="13057" width="7.88671875" style="138" customWidth="1"/>
    <col min="13058" max="13312" width="6.77734375" style="138"/>
    <col min="13313" max="13313" width="7.88671875" style="138" customWidth="1"/>
    <col min="13314" max="13568" width="6.77734375" style="138"/>
    <col min="13569" max="13569" width="7.88671875" style="138" customWidth="1"/>
    <col min="13570" max="13824" width="6.77734375" style="138"/>
    <col min="13825" max="13825" width="7.88671875" style="138" customWidth="1"/>
    <col min="13826" max="14080" width="6.77734375" style="138"/>
    <col min="14081" max="14081" width="7.88671875" style="138" customWidth="1"/>
    <col min="14082" max="14336" width="6.77734375" style="138"/>
    <col min="14337" max="14337" width="7.88671875" style="138" customWidth="1"/>
    <col min="14338" max="14592" width="6.77734375" style="138"/>
    <col min="14593" max="14593" width="7.88671875" style="138" customWidth="1"/>
    <col min="14594" max="14848" width="6.77734375" style="138"/>
    <col min="14849" max="14849" width="7.88671875" style="138" customWidth="1"/>
    <col min="14850" max="15104" width="6.77734375" style="138"/>
    <col min="15105" max="15105" width="7.88671875" style="138" customWidth="1"/>
    <col min="15106" max="15360" width="6.77734375" style="138"/>
    <col min="15361" max="15361" width="7.88671875" style="138" customWidth="1"/>
    <col min="15362" max="15616" width="6.77734375" style="138"/>
    <col min="15617" max="15617" width="7.88671875" style="138" customWidth="1"/>
    <col min="15618" max="15872" width="6.77734375" style="138"/>
    <col min="15873" max="15873" width="7.88671875" style="138" customWidth="1"/>
    <col min="15874" max="16128" width="6.77734375" style="138"/>
    <col min="16129" max="16129" width="7.88671875" style="138" customWidth="1"/>
    <col min="16130" max="16384" width="6.77734375" style="138"/>
  </cols>
  <sheetData>
    <row r="1" spans="2:13" ht="13.5" customHeight="1">
      <c r="B1" s="137"/>
      <c r="C1" s="137"/>
      <c r="D1" s="137"/>
      <c r="E1" s="137"/>
      <c r="F1" s="137"/>
      <c r="G1" s="137"/>
      <c r="H1" s="137"/>
      <c r="I1" s="137"/>
    </row>
    <row r="2" spans="2:13" ht="32.25" customHeight="1">
      <c r="B2" s="137"/>
      <c r="C2" s="137"/>
      <c r="D2" s="137"/>
      <c r="E2" s="137"/>
      <c r="F2" s="137"/>
      <c r="G2" s="137"/>
      <c r="H2" s="137"/>
      <c r="I2" s="137"/>
    </row>
    <row r="3" spans="2:13" ht="66.75" customHeight="1">
      <c r="B3" s="166" t="s">
        <v>1547</v>
      </c>
      <c r="C3" s="166"/>
      <c r="D3" s="166"/>
      <c r="E3" s="166"/>
      <c r="F3" s="166"/>
      <c r="G3" s="166"/>
      <c r="H3" s="166"/>
      <c r="I3" s="166"/>
      <c r="J3" s="166"/>
      <c r="K3" s="166"/>
      <c r="L3" s="166"/>
      <c r="M3" s="166"/>
    </row>
    <row r="4" spans="2:13" ht="43.5" customHeight="1">
      <c r="B4" s="167" t="s">
        <v>1546</v>
      </c>
      <c r="C4" s="167"/>
      <c r="D4" s="167"/>
      <c r="E4" s="167"/>
      <c r="F4" s="167"/>
      <c r="G4" s="167"/>
      <c r="H4" s="167"/>
      <c r="I4" s="167"/>
      <c r="J4" s="167"/>
      <c r="K4" s="167"/>
      <c r="L4" s="167"/>
      <c r="M4" s="167"/>
    </row>
    <row r="5" spans="2:13" ht="9.9499999999999993" customHeight="1">
      <c r="B5" s="139" t="s">
        <v>1542</v>
      </c>
      <c r="C5" s="139"/>
      <c r="D5" s="139"/>
      <c r="E5" s="139"/>
      <c r="F5" s="139"/>
      <c r="G5" s="139"/>
      <c r="H5" s="139"/>
      <c r="I5" s="139"/>
      <c r="J5" s="140"/>
      <c r="K5" s="140"/>
      <c r="L5" s="140"/>
      <c r="M5" s="140"/>
    </row>
    <row r="6" spans="2:13" ht="34.5" customHeight="1">
      <c r="B6" s="165"/>
      <c r="C6" s="165"/>
      <c r="D6" s="165"/>
      <c r="E6" s="165"/>
      <c r="F6" s="165"/>
      <c r="G6" s="165"/>
      <c r="H6" s="165"/>
      <c r="I6" s="165"/>
      <c r="J6" s="165"/>
      <c r="K6" s="165"/>
      <c r="L6" s="165"/>
      <c r="M6" s="165"/>
    </row>
    <row r="7" spans="2:13" ht="21.75" customHeight="1">
      <c r="B7" s="165"/>
      <c r="C7" s="165"/>
      <c r="D7" s="165"/>
      <c r="E7" s="165"/>
      <c r="F7" s="165"/>
      <c r="G7" s="165"/>
      <c r="H7" s="165"/>
      <c r="I7" s="165"/>
      <c r="J7" s="165"/>
      <c r="K7" s="165"/>
      <c r="L7" s="165"/>
      <c r="M7" s="165"/>
    </row>
    <row r="8" spans="2:13" ht="20.100000000000001" customHeight="1">
      <c r="B8" s="139"/>
      <c r="C8" s="139"/>
      <c r="D8" s="139"/>
      <c r="E8" s="139"/>
      <c r="F8" s="139"/>
      <c r="G8" s="139"/>
      <c r="H8" s="139"/>
      <c r="I8" s="139"/>
      <c r="J8" s="140"/>
      <c r="K8" s="140"/>
      <c r="L8" s="140"/>
      <c r="M8" s="140"/>
    </row>
    <row r="9" spans="2:13" ht="20.100000000000001" customHeight="1">
      <c r="B9" s="139"/>
      <c r="C9" s="139"/>
      <c r="D9" s="139"/>
      <c r="E9" s="139"/>
      <c r="F9" s="139"/>
      <c r="G9" s="139"/>
      <c r="H9" s="139"/>
      <c r="I9" s="139"/>
      <c r="J9" s="140"/>
      <c r="K9" s="140"/>
      <c r="L9" s="140"/>
      <c r="M9" s="140"/>
    </row>
    <row r="10" spans="2:13" ht="17.25" customHeight="1">
      <c r="B10" s="139"/>
      <c r="C10" s="139"/>
      <c r="D10" s="139"/>
      <c r="E10" s="139"/>
      <c r="F10" s="139"/>
      <c r="G10" s="139"/>
      <c r="H10" s="139"/>
      <c r="I10" s="139"/>
      <c r="J10" s="140"/>
      <c r="K10" s="140"/>
      <c r="L10" s="140"/>
      <c r="M10" s="140"/>
    </row>
    <row r="11" spans="2:13" ht="20.100000000000001" customHeight="1">
      <c r="B11" s="139"/>
      <c r="C11" s="139"/>
      <c r="D11" s="139"/>
      <c r="E11" s="139"/>
      <c r="F11" s="139"/>
      <c r="G11" s="139"/>
      <c r="H11" s="139"/>
      <c r="I11" s="139"/>
      <c r="J11" s="140"/>
      <c r="K11" s="140"/>
      <c r="L11" s="140"/>
      <c r="M11" s="140"/>
    </row>
    <row r="12" spans="2:13" ht="20.25">
      <c r="B12" s="168"/>
      <c r="C12" s="168"/>
      <c r="D12" s="168"/>
      <c r="E12" s="168"/>
      <c r="F12" s="168"/>
      <c r="G12" s="168"/>
      <c r="H12" s="168"/>
      <c r="I12" s="168"/>
      <c r="J12" s="168"/>
      <c r="K12" s="168"/>
      <c r="L12" s="168"/>
      <c r="M12" s="168"/>
    </row>
    <row r="13" spans="2:13" ht="15.75" customHeight="1">
      <c r="B13" s="137"/>
      <c r="C13" s="137"/>
      <c r="D13" s="137"/>
      <c r="E13" s="137"/>
      <c r="F13" s="137"/>
      <c r="G13" s="137"/>
      <c r="H13" s="137"/>
      <c r="I13" s="137"/>
      <c r="J13" s="141"/>
      <c r="K13" s="141"/>
      <c r="L13" s="141"/>
      <c r="M13" s="141"/>
    </row>
    <row r="14" spans="2:13" ht="72.75" customHeight="1">
      <c r="B14" s="137"/>
      <c r="C14" s="137"/>
      <c r="D14" s="137"/>
      <c r="E14" s="137"/>
      <c r="F14" s="137"/>
      <c r="G14" s="137"/>
      <c r="H14" s="137"/>
      <c r="I14" s="137"/>
      <c r="J14" s="141"/>
      <c r="K14" s="141"/>
      <c r="L14" s="141"/>
      <c r="M14" s="141"/>
    </row>
    <row r="15" spans="2:13" ht="42.75" customHeight="1">
      <c r="B15" s="165"/>
      <c r="C15" s="165"/>
      <c r="D15" s="165"/>
      <c r="E15" s="165"/>
      <c r="F15" s="165"/>
      <c r="G15" s="165"/>
      <c r="H15" s="165"/>
      <c r="I15" s="165"/>
      <c r="J15" s="165"/>
      <c r="K15" s="165"/>
      <c r="L15" s="165"/>
      <c r="M15" s="165"/>
    </row>
  </sheetData>
  <dataConsolidate/>
  <mergeCells count="6">
    <mergeCell ref="B15:M15"/>
    <mergeCell ref="B3:M3"/>
    <mergeCell ref="B4:M4"/>
    <mergeCell ref="B6:M6"/>
    <mergeCell ref="B7:M7"/>
    <mergeCell ref="B12:M12"/>
  </mergeCells>
  <phoneticPr fontId="7" type="noConversion"/>
  <pageMargins left="1.1417322834645669" right="0.74803149606299213" top="0.59055118110236227" bottom="0.59055118110236227" header="0.51181102362204722" footer="0.51181102362204722"/>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sheetPr>
    <tabColor rgb="FFFFFF00"/>
    <pageSetUpPr fitToPage="1"/>
  </sheetPr>
  <dimension ref="A1:N78"/>
  <sheetViews>
    <sheetView topLeftCell="B1" workbookViewId="0">
      <selection activeCell="G21" sqref="G21"/>
    </sheetView>
  </sheetViews>
  <sheetFormatPr defaultRowHeight="16.5"/>
  <cols>
    <col min="1" max="1" width="10.33203125" style="142" hidden="1" customWidth="1"/>
    <col min="2" max="3" width="27.21875" style="142" customWidth="1"/>
    <col min="4" max="4" width="4.109375" style="142" customWidth="1"/>
    <col min="5" max="8" width="12.109375" style="142" customWidth="1"/>
    <col min="9" max="9" width="7.6640625" style="142" customWidth="1"/>
    <col min="10" max="10" width="11.21875" style="142" customWidth="1"/>
    <col min="11" max="12" width="2.33203125" style="142" hidden="1" customWidth="1"/>
    <col min="13" max="13" width="18.33203125" style="142" hidden="1" customWidth="1"/>
    <col min="14" max="14" width="2.33203125" style="142" hidden="1" customWidth="1"/>
    <col min="15" max="16384" width="8.88671875" style="142"/>
  </cols>
  <sheetData>
    <row r="1" spans="1:14" ht="30" customHeight="1">
      <c r="A1" s="309" t="s">
        <v>875</v>
      </c>
      <c r="B1" s="309"/>
      <c r="C1" s="309"/>
      <c r="D1" s="309"/>
      <c r="E1" s="309"/>
      <c r="F1" s="309"/>
      <c r="G1" s="309"/>
      <c r="H1" s="309"/>
      <c r="I1" s="309"/>
      <c r="J1" s="309"/>
      <c r="K1" s="309"/>
      <c r="L1" s="309"/>
      <c r="M1" s="309"/>
    </row>
    <row r="2" spans="1:14" ht="30" customHeight="1">
      <c r="A2" s="310" t="s">
        <v>590</v>
      </c>
      <c r="B2" s="310"/>
      <c r="C2" s="310"/>
      <c r="D2" s="310"/>
      <c r="E2" s="310"/>
      <c r="F2" s="310"/>
      <c r="G2" s="310"/>
      <c r="H2" s="310"/>
      <c r="I2" s="310"/>
      <c r="J2" s="310"/>
      <c r="K2" s="310"/>
      <c r="L2" s="310"/>
      <c r="M2" s="310"/>
    </row>
    <row r="3" spans="1:14" ht="30" customHeight="1">
      <c r="A3" s="151" t="s">
        <v>876</v>
      </c>
      <c r="B3" s="151" t="s">
        <v>591</v>
      </c>
      <c r="C3" s="151" t="s">
        <v>592</v>
      </c>
      <c r="D3" s="151" t="s">
        <v>593</v>
      </c>
      <c r="E3" s="151" t="s">
        <v>877</v>
      </c>
      <c r="F3" s="151" t="s">
        <v>315</v>
      </c>
      <c r="G3" s="151" t="s">
        <v>878</v>
      </c>
      <c r="H3" s="151" t="s">
        <v>879</v>
      </c>
      <c r="I3" s="151" t="s">
        <v>880</v>
      </c>
      <c r="J3" s="151" t="s">
        <v>482</v>
      </c>
      <c r="K3" s="151" t="s">
        <v>881</v>
      </c>
      <c r="L3" s="151" t="s">
        <v>882</v>
      </c>
      <c r="M3" s="151" t="s">
        <v>883</v>
      </c>
      <c r="N3" s="153" t="s">
        <v>884</v>
      </c>
    </row>
    <row r="4" spans="1:14" ht="30" customHeight="1">
      <c r="A4" s="144" t="s">
        <v>1655</v>
      </c>
      <c r="B4" s="144" t="s">
        <v>732</v>
      </c>
      <c r="C4" s="144" t="s">
        <v>489</v>
      </c>
      <c r="D4" s="144" t="s">
        <v>661</v>
      </c>
      <c r="E4" s="154">
        <f>'일위대가(기계소방)'!F13</f>
        <v>19283</v>
      </c>
      <c r="F4" s="154">
        <f>'일위대가(기계소방)'!H13</f>
        <v>9100</v>
      </c>
      <c r="G4" s="154">
        <f>'일위대가(기계소방)'!J13</f>
        <v>0</v>
      </c>
      <c r="H4" s="154">
        <f t="shared" ref="H4:H67" si="0">E4+F4+G4</f>
        <v>28383</v>
      </c>
      <c r="I4" s="144" t="s">
        <v>885</v>
      </c>
      <c r="J4" s="144" t="s">
        <v>489</v>
      </c>
      <c r="K4" s="144" t="s">
        <v>489</v>
      </c>
      <c r="L4" s="144" t="s">
        <v>489</v>
      </c>
      <c r="M4" s="144" t="s">
        <v>489</v>
      </c>
      <c r="N4" s="147" t="s">
        <v>489</v>
      </c>
    </row>
    <row r="5" spans="1:14" ht="30" customHeight="1">
      <c r="A5" s="144" t="s">
        <v>1657</v>
      </c>
      <c r="B5" s="144" t="s">
        <v>733</v>
      </c>
      <c r="C5" s="144" t="s">
        <v>734</v>
      </c>
      <c r="D5" s="144" t="s">
        <v>735</v>
      </c>
      <c r="E5" s="154">
        <f>'일위대가(기계소방)'!F20</f>
        <v>1279</v>
      </c>
      <c r="F5" s="154">
        <f>'일위대가(기계소방)'!H20</f>
        <v>25674</v>
      </c>
      <c r="G5" s="154">
        <f>'일위대가(기계소방)'!J20</f>
        <v>26</v>
      </c>
      <c r="H5" s="154">
        <f t="shared" si="0"/>
        <v>26979</v>
      </c>
      <c r="I5" s="144" t="s">
        <v>886</v>
      </c>
      <c r="J5" s="144" t="s">
        <v>489</v>
      </c>
      <c r="K5" s="144" t="s">
        <v>489</v>
      </c>
      <c r="L5" s="144" t="s">
        <v>489</v>
      </c>
      <c r="M5" s="144" t="s">
        <v>489</v>
      </c>
      <c r="N5" s="147" t="s">
        <v>489</v>
      </c>
    </row>
    <row r="6" spans="1:14" ht="30" customHeight="1">
      <c r="A6" s="144" t="s">
        <v>1659</v>
      </c>
      <c r="B6" s="144" t="s">
        <v>733</v>
      </c>
      <c r="C6" s="144" t="s">
        <v>736</v>
      </c>
      <c r="D6" s="144" t="s">
        <v>735</v>
      </c>
      <c r="E6" s="154">
        <f>'일위대가(기계소방)'!F27</f>
        <v>1713</v>
      </c>
      <c r="F6" s="154">
        <f>'일위대가(기계소방)'!H27</f>
        <v>32267</v>
      </c>
      <c r="G6" s="154">
        <f>'일위대가(기계소방)'!J27</f>
        <v>33</v>
      </c>
      <c r="H6" s="154">
        <f t="shared" si="0"/>
        <v>34013</v>
      </c>
      <c r="I6" s="144" t="s">
        <v>887</v>
      </c>
      <c r="J6" s="144" t="s">
        <v>489</v>
      </c>
      <c r="K6" s="144" t="s">
        <v>489</v>
      </c>
      <c r="L6" s="144" t="s">
        <v>489</v>
      </c>
      <c r="M6" s="144" t="s">
        <v>489</v>
      </c>
      <c r="N6" s="147" t="s">
        <v>489</v>
      </c>
    </row>
    <row r="7" spans="1:14" ht="30" customHeight="1">
      <c r="A7" s="144" t="s">
        <v>1661</v>
      </c>
      <c r="B7" s="144" t="s">
        <v>733</v>
      </c>
      <c r="C7" s="144" t="s">
        <v>737</v>
      </c>
      <c r="D7" s="144" t="s">
        <v>735</v>
      </c>
      <c r="E7" s="154">
        <f>'일위대가(기계소방)'!F34</f>
        <v>2228</v>
      </c>
      <c r="F7" s="154">
        <f>'일위대가(기계소방)'!H34</f>
        <v>39060</v>
      </c>
      <c r="G7" s="154">
        <f>'일위대가(기계소방)'!J34</f>
        <v>41</v>
      </c>
      <c r="H7" s="154">
        <f t="shared" si="0"/>
        <v>41329</v>
      </c>
      <c r="I7" s="144" t="s">
        <v>888</v>
      </c>
      <c r="J7" s="144" t="s">
        <v>489</v>
      </c>
      <c r="K7" s="144" t="s">
        <v>489</v>
      </c>
      <c r="L7" s="144" t="s">
        <v>489</v>
      </c>
      <c r="M7" s="144" t="s">
        <v>489</v>
      </c>
      <c r="N7" s="147" t="s">
        <v>489</v>
      </c>
    </row>
    <row r="8" spans="1:14" ht="30" customHeight="1">
      <c r="A8" s="144" t="s">
        <v>1663</v>
      </c>
      <c r="B8" s="144" t="s">
        <v>738</v>
      </c>
      <c r="C8" s="144" t="s">
        <v>726</v>
      </c>
      <c r="D8" s="144" t="s">
        <v>735</v>
      </c>
      <c r="E8" s="154">
        <f>'일위대가(기계소방)'!F42</f>
        <v>11118</v>
      </c>
      <c r="F8" s="154">
        <f>'일위대가(기계소방)'!H42</f>
        <v>18031</v>
      </c>
      <c r="G8" s="154">
        <f>'일위대가(기계소방)'!J42</f>
        <v>10</v>
      </c>
      <c r="H8" s="154">
        <f t="shared" si="0"/>
        <v>29159</v>
      </c>
      <c r="I8" s="144" t="s">
        <v>889</v>
      </c>
      <c r="J8" s="144" t="s">
        <v>489</v>
      </c>
      <c r="K8" s="144" t="s">
        <v>489</v>
      </c>
      <c r="L8" s="144" t="s">
        <v>489</v>
      </c>
      <c r="M8" s="144" t="s">
        <v>489</v>
      </c>
      <c r="N8" s="147" t="s">
        <v>489</v>
      </c>
    </row>
    <row r="9" spans="1:14" ht="30" customHeight="1">
      <c r="A9" s="144" t="s">
        <v>1665</v>
      </c>
      <c r="B9" s="144" t="s">
        <v>738</v>
      </c>
      <c r="C9" s="144" t="s">
        <v>708</v>
      </c>
      <c r="D9" s="144" t="s">
        <v>735</v>
      </c>
      <c r="E9" s="154">
        <f>'일위대가(기계소방)'!F50</f>
        <v>17843</v>
      </c>
      <c r="F9" s="154">
        <f>'일위대가(기계소방)'!H50</f>
        <v>25674</v>
      </c>
      <c r="G9" s="154">
        <f>'일위대가(기계소방)'!J50</f>
        <v>26</v>
      </c>
      <c r="H9" s="154">
        <f t="shared" si="0"/>
        <v>43543</v>
      </c>
      <c r="I9" s="144" t="s">
        <v>890</v>
      </c>
      <c r="J9" s="144" t="s">
        <v>489</v>
      </c>
      <c r="K9" s="144" t="s">
        <v>489</v>
      </c>
      <c r="L9" s="144" t="s">
        <v>489</v>
      </c>
      <c r="M9" s="144" t="s">
        <v>489</v>
      </c>
      <c r="N9" s="147" t="s">
        <v>489</v>
      </c>
    </row>
    <row r="10" spans="1:14" ht="30" customHeight="1">
      <c r="A10" s="144" t="s">
        <v>1667</v>
      </c>
      <c r="B10" s="144" t="s">
        <v>738</v>
      </c>
      <c r="C10" s="144" t="s">
        <v>739</v>
      </c>
      <c r="D10" s="144" t="s">
        <v>735</v>
      </c>
      <c r="E10" s="154">
        <f>'일위대가(기계소방)'!F58</f>
        <v>19988</v>
      </c>
      <c r="F10" s="154">
        <f>'일위대가(기계소방)'!H58</f>
        <v>32267</v>
      </c>
      <c r="G10" s="154">
        <f>'일위대가(기계소방)'!J58</f>
        <v>33</v>
      </c>
      <c r="H10" s="154">
        <f t="shared" si="0"/>
        <v>52288</v>
      </c>
      <c r="I10" s="144" t="s">
        <v>891</v>
      </c>
      <c r="J10" s="144" t="s">
        <v>489</v>
      </c>
      <c r="K10" s="144" t="s">
        <v>489</v>
      </c>
      <c r="L10" s="144" t="s">
        <v>489</v>
      </c>
      <c r="M10" s="144" t="s">
        <v>489</v>
      </c>
      <c r="N10" s="147" t="s">
        <v>489</v>
      </c>
    </row>
    <row r="11" spans="1:14" ht="30" customHeight="1">
      <c r="A11" s="144" t="s">
        <v>1669</v>
      </c>
      <c r="B11" s="144" t="s">
        <v>738</v>
      </c>
      <c r="C11" s="144" t="s">
        <v>727</v>
      </c>
      <c r="D11" s="144" t="s">
        <v>735</v>
      </c>
      <c r="E11" s="154">
        <f>'일위대가(기계소방)'!F66</f>
        <v>30947</v>
      </c>
      <c r="F11" s="154">
        <f>'일위대가(기계소방)'!H66</f>
        <v>39060</v>
      </c>
      <c r="G11" s="154">
        <f>'일위대가(기계소방)'!J66</f>
        <v>41</v>
      </c>
      <c r="H11" s="154">
        <f t="shared" si="0"/>
        <v>70048</v>
      </c>
      <c r="I11" s="144" t="s">
        <v>892</v>
      </c>
      <c r="J11" s="144" t="s">
        <v>489</v>
      </c>
      <c r="K11" s="144" t="s">
        <v>489</v>
      </c>
      <c r="L11" s="144" t="s">
        <v>489</v>
      </c>
      <c r="M11" s="144" t="s">
        <v>489</v>
      </c>
      <c r="N11" s="147" t="s">
        <v>489</v>
      </c>
    </row>
    <row r="12" spans="1:14" ht="30" customHeight="1">
      <c r="A12" s="144" t="s">
        <v>1671</v>
      </c>
      <c r="B12" s="144" t="s">
        <v>740</v>
      </c>
      <c r="C12" s="144" t="s">
        <v>734</v>
      </c>
      <c r="D12" s="144" t="s">
        <v>735</v>
      </c>
      <c r="E12" s="154">
        <f>'일위대가(기계소방)'!F72</f>
        <v>2303</v>
      </c>
      <c r="F12" s="154">
        <f>'일위대가(기계소방)'!H72</f>
        <v>0</v>
      </c>
      <c r="G12" s="154">
        <f>'일위대가(기계소방)'!J72</f>
        <v>0</v>
      </c>
      <c r="H12" s="154">
        <f t="shared" si="0"/>
        <v>2303</v>
      </c>
      <c r="I12" s="144" t="s">
        <v>893</v>
      </c>
      <c r="J12" s="144" t="s">
        <v>489</v>
      </c>
      <c r="K12" s="144" t="s">
        <v>489</v>
      </c>
      <c r="L12" s="144" t="s">
        <v>489</v>
      </c>
      <c r="M12" s="144" t="s">
        <v>489</v>
      </c>
      <c r="N12" s="147" t="s">
        <v>489</v>
      </c>
    </row>
    <row r="13" spans="1:14" ht="30" customHeight="1">
      <c r="A13" s="144" t="s">
        <v>1673</v>
      </c>
      <c r="B13" s="144" t="s">
        <v>740</v>
      </c>
      <c r="C13" s="144" t="s">
        <v>736</v>
      </c>
      <c r="D13" s="144" t="s">
        <v>735</v>
      </c>
      <c r="E13" s="154">
        <f>'일위대가(기계소방)'!F78</f>
        <v>3060</v>
      </c>
      <c r="F13" s="154">
        <f>'일위대가(기계소방)'!H78</f>
        <v>0</v>
      </c>
      <c r="G13" s="154">
        <f>'일위대가(기계소방)'!J78</f>
        <v>0</v>
      </c>
      <c r="H13" s="154">
        <f t="shared" si="0"/>
        <v>3060</v>
      </c>
      <c r="I13" s="144" t="s">
        <v>894</v>
      </c>
      <c r="J13" s="144" t="s">
        <v>489</v>
      </c>
      <c r="K13" s="144" t="s">
        <v>489</v>
      </c>
      <c r="L13" s="144" t="s">
        <v>489</v>
      </c>
      <c r="M13" s="144" t="s">
        <v>489</v>
      </c>
      <c r="N13" s="147" t="s">
        <v>489</v>
      </c>
    </row>
    <row r="14" spans="1:14" ht="30" customHeight="1">
      <c r="A14" s="144" t="s">
        <v>1675</v>
      </c>
      <c r="B14" s="144" t="s">
        <v>740</v>
      </c>
      <c r="C14" s="144" t="s">
        <v>737</v>
      </c>
      <c r="D14" s="144" t="s">
        <v>735</v>
      </c>
      <c r="E14" s="154">
        <f>'일위대가(기계소방)'!F84</f>
        <v>3730</v>
      </c>
      <c r="F14" s="154">
        <f>'일위대가(기계소방)'!H84</f>
        <v>0</v>
      </c>
      <c r="G14" s="154">
        <f>'일위대가(기계소방)'!J84</f>
        <v>0</v>
      </c>
      <c r="H14" s="154">
        <f t="shared" si="0"/>
        <v>3730</v>
      </c>
      <c r="I14" s="144" t="s">
        <v>895</v>
      </c>
      <c r="J14" s="144" t="s">
        <v>489</v>
      </c>
      <c r="K14" s="144" t="s">
        <v>489</v>
      </c>
      <c r="L14" s="144" t="s">
        <v>489</v>
      </c>
      <c r="M14" s="144" t="s">
        <v>489</v>
      </c>
      <c r="N14" s="147" t="s">
        <v>489</v>
      </c>
    </row>
    <row r="15" spans="1:14" ht="30" customHeight="1">
      <c r="A15" s="144" t="s">
        <v>1677</v>
      </c>
      <c r="B15" s="144" t="s">
        <v>741</v>
      </c>
      <c r="C15" s="144" t="s">
        <v>742</v>
      </c>
      <c r="D15" s="144" t="s">
        <v>735</v>
      </c>
      <c r="E15" s="154">
        <f>'일위대가(기계소방)'!F92</f>
        <v>5244</v>
      </c>
      <c r="F15" s="154">
        <f>'일위대가(기계소방)'!H92</f>
        <v>2381</v>
      </c>
      <c r="G15" s="154">
        <f>'일위대가(기계소방)'!J92</f>
        <v>0</v>
      </c>
      <c r="H15" s="154">
        <f t="shared" si="0"/>
        <v>7625</v>
      </c>
      <c r="I15" s="144" t="s">
        <v>896</v>
      </c>
      <c r="J15" s="144" t="s">
        <v>489</v>
      </c>
      <c r="K15" s="144" t="s">
        <v>489</v>
      </c>
      <c r="L15" s="144" t="s">
        <v>489</v>
      </c>
      <c r="M15" s="144" t="s">
        <v>489</v>
      </c>
      <c r="N15" s="147" t="s">
        <v>489</v>
      </c>
    </row>
    <row r="16" spans="1:14" ht="30" customHeight="1">
      <c r="A16" s="144" t="s">
        <v>1679</v>
      </c>
      <c r="B16" s="144" t="s">
        <v>743</v>
      </c>
      <c r="C16" s="144" t="s">
        <v>744</v>
      </c>
      <c r="D16" s="144" t="s">
        <v>169</v>
      </c>
      <c r="E16" s="154">
        <f>'일위대가(기계소방)'!F97</f>
        <v>161</v>
      </c>
      <c r="F16" s="154">
        <f>'일위대가(기계소방)'!H97</f>
        <v>3542</v>
      </c>
      <c r="G16" s="154">
        <f>'일위대가(기계소방)'!J97</f>
        <v>0</v>
      </c>
      <c r="H16" s="154">
        <f t="shared" si="0"/>
        <v>3703</v>
      </c>
      <c r="I16" s="144" t="s">
        <v>897</v>
      </c>
      <c r="J16" s="144" t="s">
        <v>489</v>
      </c>
      <c r="K16" s="144" t="s">
        <v>489</v>
      </c>
      <c r="L16" s="144" t="s">
        <v>489</v>
      </c>
      <c r="M16" s="144" t="s">
        <v>489</v>
      </c>
      <c r="N16" s="147" t="s">
        <v>489</v>
      </c>
    </row>
    <row r="17" spans="1:14" ht="30" customHeight="1">
      <c r="A17" s="144" t="s">
        <v>1681</v>
      </c>
      <c r="B17" s="144" t="s">
        <v>743</v>
      </c>
      <c r="C17" s="144" t="s">
        <v>745</v>
      </c>
      <c r="D17" s="144" t="s">
        <v>169</v>
      </c>
      <c r="E17" s="154">
        <f>'일위대가(기계소방)'!F102</f>
        <v>335</v>
      </c>
      <c r="F17" s="154">
        <f>'일위대가(기계소방)'!H102</f>
        <v>3542</v>
      </c>
      <c r="G17" s="154">
        <f>'일위대가(기계소방)'!J102</f>
        <v>0</v>
      </c>
      <c r="H17" s="154">
        <f t="shared" si="0"/>
        <v>3877</v>
      </c>
      <c r="I17" s="144" t="s">
        <v>898</v>
      </c>
      <c r="J17" s="144" t="s">
        <v>489</v>
      </c>
      <c r="K17" s="144" t="s">
        <v>489</v>
      </c>
      <c r="L17" s="144" t="s">
        <v>489</v>
      </c>
      <c r="M17" s="144" t="s">
        <v>489</v>
      </c>
      <c r="N17" s="147" t="s">
        <v>489</v>
      </c>
    </row>
    <row r="18" spans="1:14" ht="30" customHeight="1">
      <c r="A18" s="144" t="s">
        <v>1683</v>
      </c>
      <c r="B18" s="144" t="s">
        <v>746</v>
      </c>
      <c r="C18" s="144" t="s">
        <v>747</v>
      </c>
      <c r="D18" s="144" t="s">
        <v>671</v>
      </c>
      <c r="E18" s="154">
        <f>'일위대가(기계소방)'!F111</f>
        <v>3867</v>
      </c>
      <c r="F18" s="154">
        <f>'일위대가(기계소방)'!H111</f>
        <v>8606</v>
      </c>
      <c r="G18" s="154">
        <f>'일위대가(기계소방)'!J111</f>
        <v>0</v>
      </c>
      <c r="H18" s="154">
        <f t="shared" si="0"/>
        <v>12473</v>
      </c>
      <c r="I18" s="144" t="s">
        <v>899</v>
      </c>
      <c r="J18" s="144" t="s">
        <v>489</v>
      </c>
      <c r="K18" s="144" t="s">
        <v>489</v>
      </c>
      <c r="L18" s="144" t="s">
        <v>489</v>
      </c>
      <c r="M18" s="144" t="s">
        <v>489</v>
      </c>
      <c r="N18" s="147" t="s">
        <v>489</v>
      </c>
    </row>
    <row r="19" spans="1:14" ht="30" customHeight="1">
      <c r="A19" s="144" t="s">
        <v>1685</v>
      </c>
      <c r="B19" s="144" t="s">
        <v>746</v>
      </c>
      <c r="C19" s="144" t="s">
        <v>748</v>
      </c>
      <c r="D19" s="144" t="s">
        <v>671</v>
      </c>
      <c r="E19" s="154">
        <f>'일위대가(기계소방)'!F120</f>
        <v>4860</v>
      </c>
      <c r="F19" s="154">
        <f>'일위대가(기계소방)'!H120</f>
        <v>12205</v>
      </c>
      <c r="G19" s="154">
        <f>'일위대가(기계소방)'!J120</f>
        <v>0</v>
      </c>
      <c r="H19" s="154">
        <f t="shared" si="0"/>
        <v>17065</v>
      </c>
      <c r="I19" s="144" t="s">
        <v>900</v>
      </c>
      <c r="J19" s="144" t="s">
        <v>489</v>
      </c>
      <c r="K19" s="144" t="s">
        <v>489</v>
      </c>
      <c r="L19" s="144" t="s">
        <v>489</v>
      </c>
      <c r="M19" s="144" t="s">
        <v>489</v>
      </c>
      <c r="N19" s="147" t="s">
        <v>489</v>
      </c>
    </row>
    <row r="20" spans="1:14" ht="30" customHeight="1">
      <c r="A20" s="144" t="s">
        <v>1687</v>
      </c>
      <c r="B20" s="144" t="s">
        <v>746</v>
      </c>
      <c r="C20" s="144" t="s">
        <v>749</v>
      </c>
      <c r="D20" s="144" t="s">
        <v>671</v>
      </c>
      <c r="E20" s="154">
        <f>'일위대가(기계소방)'!F129</f>
        <v>10043</v>
      </c>
      <c r="F20" s="154">
        <f>'일위대가(기계소방)'!H129</f>
        <v>18377</v>
      </c>
      <c r="G20" s="154">
        <f>'일위대가(기계소방)'!J129</f>
        <v>0</v>
      </c>
      <c r="H20" s="154">
        <f t="shared" si="0"/>
        <v>28420</v>
      </c>
      <c r="I20" s="144" t="s">
        <v>901</v>
      </c>
      <c r="J20" s="144" t="s">
        <v>489</v>
      </c>
      <c r="K20" s="144" t="s">
        <v>489</v>
      </c>
      <c r="L20" s="144" t="s">
        <v>489</v>
      </c>
      <c r="M20" s="144" t="s">
        <v>489</v>
      </c>
      <c r="N20" s="147" t="s">
        <v>489</v>
      </c>
    </row>
    <row r="21" spans="1:14" ht="30" customHeight="1">
      <c r="A21" s="144" t="s">
        <v>1689</v>
      </c>
      <c r="B21" s="144" t="s">
        <v>746</v>
      </c>
      <c r="C21" s="144" t="s">
        <v>750</v>
      </c>
      <c r="D21" s="144" t="s">
        <v>671</v>
      </c>
      <c r="E21" s="154">
        <f>'일위대가(기계소방)'!F138</f>
        <v>13331</v>
      </c>
      <c r="F21" s="154">
        <f>'일위대가(기계소방)'!H138</f>
        <v>22117</v>
      </c>
      <c r="G21" s="154">
        <f>'일위대가(기계소방)'!J138</f>
        <v>0</v>
      </c>
      <c r="H21" s="154">
        <f t="shared" si="0"/>
        <v>35448</v>
      </c>
      <c r="I21" s="144" t="s">
        <v>902</v>
      </c>
      <c r="J21" s="144" t="s">
        <v>489</v>
      </c>
      <c r="K21" s="144" t="s">
        <v>489</v>
      </c>
      <c r="L21" s="144" t="s">
        <v>489</v>
      </c>
      <c r="M21" s="144" t="s">
        <v>489</v>
      </c>
      <c r="N21" s="147" t="s">
        <v>489</v>
      </c>
    </row>
    <row r="22" spans="1:14" ht="30" customHeight="1">
      <c r="A22" s="144" t="s">
        <v>1691</v>
      </c>
      <c r="B22" s="144" t="s">
        <v>751</v>
      </c>
      <c r="C22" s="144" t="s">
        <v>752</v>
      </c>
      <c r="D22" s="144" t="s">
        <v>735</v>
      </c>
      <c r="E22" s="154">
        <f>'일위대가(기계소방)'!F146</f>
        <v>17025</v>
      </c>
      <c r="F22" s="154">
        <f>'일위대가(기계소방)'!H146</f>
        <v>61198</v>
      </c>
      <c r="G22" s="154">
        <f>'일위대가(기계소방)'!J146</f>
        <v>0</v>
      </c>
      <c r="H22" s="154">
        <f t="shared" si="0"/>
        <v>78223</v>
      </c>
      <c r="I22" s="144" t="s">
        <v>903</v>
      </c>
      <c r="J22" s="144" t="s">
        <v>489</v>
      </c>
      <c r="K22" s="144" t="s">
        <v>489</v>
      </c>
      <c r="L22" s="144" t="s">
        <v>489</v>
      </c>
      <c r="M22" s="144" t="s">
        <v>489</v>
      </c>
      <c r="N22" s="147" t="s">
        <v>489</v>
      </c>
    </row>
    <row r="23" spans="1:14" ht="30" customHeight="1">
      <c r="A23" s="144" t="s">
        <v>1738</v>
      </c>
      <c r="B23" s="144" t="s">
        <v>733</v>
      </c>
      <c r="C23" s="144" t="s">
        <v>776</v>
      </c>
      <c r="D23" s="144" t="s">
        <v>735</v>
      </c>
      <c r="E23" s="154">
        <f>'일위대가(기계소방)'!F153</f>
        <v>1061</v>
      </c>
      <c r="F23" s="154">
        <f>'일위대가(기계소방)'!H153</f>
        <v>22277</v>
      </c>
      <c r="G23" s="154">
        <f>'일위대가(기계소방)'!J153</f>
        <v>13</v>
      </c>
      <c r="H23" s="154">
        <f t="shared" si="0"/>
        <v>23351</v>
      </c>
      <c r="I23" s="144" t="s">
        <v>904</v>
      </c>
      <c r="J23" s="144" t="s">
        <v>489</v>
      </c>
      <c r="K23" s="144" t="s">
        <v>489</v>
      </c>
      <c r="L23" s="144" t="s">
        <v>489</v>
      </c>
      <c r="M23" s="144" t="s">
        <v>489</v>
      </c>
      <c r="N23" s="147" t="s">
        <v>489</v>
      </c>
    </row>
    <row r="24" spans="1:14" ht="30" customHeight="1">
      <c r="A24" s="144" t="s">
        <v>1742</v>
      </c>
      <c r="B24" s="144" t="s">
        <v>777</v>
      </c>
      <c r="C24" s="144" t="s">
        <v>736</v>
      </c>
      <c r="D24" s="144" t="s">
        <v>735</v>
      </c>
      <c r="E24" s="154">
        <f>'일위대가(기계소방)'!F163</f>
        <v>19179</v>
      </c>
      <c r="F24" s="154">
        <f>'일위대가(기계소방)'!H163</f>
        <v>14950</v>
      </c>
      <c r="G24" s="154">
        <f>'일위대가(기계소방)'!J163</f>
        <v>0</v>
      </c>
      <c r="H24" s="154">
        <f t="shared" si="0"/>
        <v>34129</v>
      </c>
      <c r="I24" s="144" t="s">
        <v>905</v>
      </c>
      <c r="J24" s="144" t="s">
        <v>489</v>
      </c>
      <c r="K24" s="144" t="s">
        <v>489</v>
      </c>
      <c r="L24" s="144" t="s">
        <v>489</v>
      </c>
      <c r="M24" s="144" t="s">
        <v>489</v>
      </c>
      <c r="N24" s="147" t="s">
        <v>489</v>
      </c>
    </row>
    <row r="25" spans="1:14" ht="30" customHeight="1">
      <c r="A25" s="144" t="s">
        <v>1744</v>
      </c>
      <c r="B25" s="144" t="s">
        <v>778</v>
      </c>
      <c r="C25" s="144" t="s">
        <v>736</v>
      </c>
      <c r="D25" s="144" t="s">
        <v>735</v>
      </c>
      <c r="E25" s="154">
        <f>'일위대가(기계소방)'!F176</f>
        <v>21955</v>
      </c>
      <c r="F25" s="154">
        <f>'일위대가(기계소방)'!H176</f>
        <v>24454</v>
      </c>
      <c r="G25" s="154">
        <f>'일위대가(기계소방)'!J176</f>
        <v>57</v>
      </c>
      <c r="H25" s="154">
        <f t="shared" si="0"/>
        <v>46466</v>
      </c>
      <c r="I25" s="144" t="s">
        <v>906</v>
      </c>
      <c r="J25" s="144" t="s">
        <v>489</v>
      </c>
      <c r="K25" s="144" t="s">
        <v>489</v>
      </c>
      <c r="L25" s="144" t="s">
        <v>489</v>
      </c>
      <c r="M25" s="144" t="s">
        <v>489</v>
      </c>
      <c r="N25" s="147" t="s">
        <v>489</v>
      </c>
    </row>
    <row r="26" spans="1:14" ht="30" customHeight="1">
      <c r="A26" s="144" t="s">
        <v>1746</v>
      </c>
      <c r="B26" s="144" t="s">
        <v>779</v>
      </c>
      <c r="C26" s="144" t="s">
        <v>780</v>
      </c>
      <c r="D26" s="144" t="s">
        <v>735</v>
      </c>
      <c r="E26" s="154">
        <f>'일위대가(기계소방)'!F184</f>
        <v>16771</v>
      </c>
      <c r="F26" s="154">
        <f>'일위대가(기계소방)'!H184</f>
        <v>16072</v>
      </c>
      <c r="G26" s="154">
        <f>'일위대가(기계소방)'!J184</f>
        <v>0</v>
      </c>
      <c r="H26" s="154">
        <f t="shared" si="0"/>
        <v>32843</v>
      </c>
      <c r="I26" s="144" t="s">
        <v>907</v>
      </c>
      <c r="J26" s="144" t="s">
        <v>489</v>
      </c>
      <c r="K26" s="144" t="s">
        <v>489</v>
      </c>
      <c r="L26" s="144" t="s">
        <v>489</v>
      </c>
      <c r="M26" s="144" t="s">
        <v>489</v>
      </c>
      <c r="N26" s="147" t="s">
        <v>489</v>
      </c>
    </row>
    <row r="27" spans="1:14" ht="30" customHeight="1">
      <c r="A27" s="144" t="s">
        <v>1748</v>
      </c>
      <c r="B27" s="144" t="s">
        <v>740</v>
      </c>
      <c r="C27" s="144" t="s">
        <v>776</v>
      </c>
      <c r="D27" s="144" t="s">
        <v>735</v>
      </c>
      <c r="E27" s="154">
        <f>'일위대가(기계소방)'!F190</f>
        <v>1913</v>
      </c>
      <c r="F27" s="154">
        <f>'일위대가(기계소방)'!H190</f>
        <v>0</v>
      </c>
      <c r="G27" s="154">
        <f>'일위대가(기계소방)'!J190</f>
        <v>0</v>
      </c>
      <c r="H27" s="154">
        <f t="shared" si="0"/>
        <v>1913</v>
      </c>
      <c r="I27" s="144" t="s">
        <v>908</v>
      </c>
      <c r="J27" s="144" t="s">
        <v>489</v>
      </c>
      <c r="K27" s="144" t="s">
        <v>489</v>
      </c>
      <c r="L27" s="144" t="s">
        <v>489</v>
      </c>
      <c r="M27" s="144" t="s">
        <v>489</v>
      </c>
      <c r="N27" s="147" t="s">
        <v>489</v>
      </c>
    </row>
    <row r="28" spans="1:14" ht="30" customHeight="1">
      <c r="A28" s="144" t="s">
        <v>1751</v>
      </c>
      <c r="B28" s="144" t="s">
        <v>746</v>
      </c>
      <c r="C28" s="144" t="s">
        <v>781</v>
      </c>
      <c r="D28" s="144" t="s">
        <v>671</v>
      </c>
      <c r="E28" s="154">
        <f>'일위대가(기계소방)'!F199</f>
        <v>3441</v>
      </c>
      <c r="F28" s="154">
        <f>'일위대가(기계소방)'!H199</f>
        <v>7320</v>
      </c>
      <c r="G28" s="154">
        <f>'일위대가(기계소방)'!J199</f>
        <v>0</v>
      </c>
      <c r="H28" s="154">
        <f t="shared" si="0"/>
        <v>10761</v>
      </c>
      <c r="I28" s="144" t="s">
        <v>909</v>
      </c>
      <c r="J28" s="144" t="s">
        <v>489</v>
      </c>
      <c r="K28" s="144" t="s">
        <v>489</v>
      </c>
      <c r="L28" s="144" t="s">
        <v>489</v>
      </c>
      <c r="M28" s="144" t="s">
        <v>489</v>
      </c>
      <c r="N28" s="147" t="s">
        <v>489</v>
      </c>
    </row>
    <row r="29" spans="1:14" ht="30" customHeight="1">
      <c r="A29" s="144" t="s">
        <v>1754</v>
      </c>
      <c r="B29" s="144" t="s">
        <v>746</v>
      </c>
      <c r="C29" s="144" t="s">
        <v>782</v>
      </c>
      <c r="D29" s="144" t="s">
        <v>671</v>
      </c>
      <c r="E29" s="154">
        <f>'일위대가(기계소방)'!F208</f>
        <v>4497</v>
      </c>
      <c r="F29" s="154">
        <f>'일위대가(기계소방)'!H208</f>
        <v>10381</v>
      </c>
      <c r="G29" s="154">
        <f>'일위대가(기계소방)'!J208</f>
        <v>0</v>
      </c>
      <c r="H29" s="154">
        <f t="shared" si="0"/>
        <v>14878</v>
      </c>
      <c r="I29" s="144" t="s">
        <v>910</v>
      </c>
      <c r="J29" s="144" t="s">
        <v>489</v>
      </c>
      <c r="K29" s="144" t="s">
        <v>489</v>
      </c>
      <c r="L29" s="144" t="s">
        <v>489</v>
      </c>
      <c r="M29" s="144" t="s">
        <v>489</v>
      </c>
      <c r="N29" s="147" t="s">
        <v>489</v>
      </c>
    </row>
    <row r="30" spans="1:14" ht="30" customHeight="1">
      <c r="A30" s="144" t="s">
        <v>1757</v>
      </c>
      <c r="B30" s="144" t="s">
        <v>783</v>
      </c>
      <c r="C30" s="144" t="s">
        <v>784</v>
      </c>
      <c r="D30" s="144" t="s">
        <v>735</v>
      </c>
      <c r="E30" s="154">
        <f>'일위대가(기계소방)'!F219</f>
        <v>315448</v>
      </c>
      <c r="F30" s="154">
        <f>'일위대가(기계소방)'!H219</f>
        <v>214949</v>
      </c>
      <c r="G30" s="154">
        <f>'일위대가(기계소방)'!J219</f>
        <v>0</v>
      </c>
      <c r="H30" s="154">
        <f t="shared" si="0"/>
        <v>530397</v>
      </c>
      <c r="I30" s="144" t="s">
        <v>911</v>
      </c>
      <c r="J30" s="144" t="s">
        <v>489</v>
      </c>
      <c r="K30" s="144" t="s">
        <v>489</v>
      </c>
      <c r="L30" s="144" t="s">
        <v>489</v>
      </c>
      <c r="M30" s="144" t="s">
        <v>489</v>
      </c>
      <c r="N30" s="147" t="s">
        <v>489</v>
      </c>
    </row>
    <row r="31" spans="1:14" ht="30" customHeight="1">
      <c r="A31" s="144" t="s">
        <v>1759</v>
      </c>
      <c r="B31" s="144" t="s">
        <v>783</v>
      </c>
      <c r="C31" s="144" t="s">
        <v>785</v>
      </c>
      <c r="D31" s="144" t="s">
        <v>735</v>
      </c>
      <c r="E31" s="154">
        <f>'일위대가(기계소방)'!F231</f>
        <v>362448</v>
      </c>
      <c r="F31" s="154">
        <f>'일위대가(기계소방)'!H231</f>
        <v>214949</v>
      </c>
      <c r="G31" s="154">
        <f>'일위대가(기계소방)'!J231</f>
        <v>0</v>
      </c>
      <c r="H31" s="154">
        <f t="shared" si="0"/>
        <v>577397</v>
      </c>
      <c r="I31" s="144" t="s">
        <v>912</v>
      </c>
      <c r="J31" s="144" t="s">
        <v>489</v>
      </c>
      <c r="K31" s="144" t="s">
        <v>489</v>
      </c>
      <c r="L31" s="144" t="s">
        <v>489</v>
      </c>
      <c r="M31" s="144" t="s">
        <v>489</v>
      </c>
      <c r="N31" s="147" t="s">
        <v>489</v>
      </c>
    </row>
    <row r="32" spans="1:14" ht="30" customHeight="1">
      <c r="A32" s="144" t="s">
        <v>1761</v>
      </c>
      <c r="B32" s="144" t="s">
        <v>786</v>
      </c>
      <c r="C32" s="144" t="s">
        <v>787</v>
      </c>
      <c r="D32" s="144" t="s">
        <v>735</v>
      </c>
      <c r="E32" s="154">
        <f>'일위대가(기계소방)'!F237</f>
        <v>148276</v>
      </c>
      <c r="F32" s="154">
        <f>'일위대가(기계소방)'!H237</f>
        <v>109200</v>
      </c>
      <c r="G32" s="154">
        <f>'일위대가(기계소방)'!J237</f>
        <v>0</v>
      </c>
      <c r="H32" s="154">
        <f t="shared" si="0"/>
        <v>257476</v>
      </c>
      <c r="I32" s="144" t="s">
        <v>913</v>
      </c>
      <c r="J32" s="144" t="s">
        <v>489</v>
      </c>
      <c r="K32" s="144" t="s">
        <v>489</v>
      </c>
      <c r="L32" s="144" t="s">
        <v>489</v>
      </c>
      <c r="M32" s="144" t="s">
        <v>489</v>
      </c>
      <c r="N32" s="147" t="s">
        <v>489</v>
      </c>
    </row>
    <row r="33" spans="1:14" ht="30" customHeight="1">
      <c r="A33" s="144" t="s">
        <v>1763</v>
      </c>
      <c r="B33" s="144" t="s">
        <v>788</v>
      </c>
      <c r="C33" s="144" t="s">
        <v>789</v>
      </c>
      <c r="D33" s="144" t="s">
        <v>735</v>
      </c>
      <c r="E33" s="154">
        <f>'일위대가(기계소방)'!F246</f>
        <v>342413</v>
      </c>
      <c r="F33" s="154">
        <f>'일위대가(기계소방)'!H246</f>
        <v>147116</v>
      </c>
      <c r="G33" s="154">
        <f>'일위대가(기계소방)'!J246</f>
        <v>0</v>
      </c>
      <c r="H33" s="154">
        <f t="shared" si="0"/>
        <v>489529</v>
      </c>
      <c r="I33" s="144" t="s">
        <v>914</v>
      </c>
      <c r="J33" s="144" t="s">
        <v>489</v>
      </c>
      <c r="K33" s="144" t="s">
        <v>489</v>
      </c>
      <c r="L33" s="144" t="s">
        <v>489</v>
      </c>
      <c r="M33" s="144" t="s">
        <v>489</v>
      </c>
      <c r="N33" s="147" t="s">
        <v>489</v>
      </c>
    </row>
    <row r="34" spans="1:14" ht="30" customHeight="1">
      <c r="A34" s="144" t="s">
        <v>1849</v>
      </c>
      <c r="B34" s="144" t="s">
        <v>817</v>
      </c>
      <c r="C34" s="144" t="s">
        <v>734</v>
      </c>
      <c r="D34" s="144" t="s">
        <v>735</v>
      </c>
      <c r="E34" s="154">
        <f>'일위대가(기계소방)'!F251</f>
        <v>99</v>
      </c>
      <c r="F34" s="154">
        <f>'일위대가(기계소방)'!H251</f>
        <v>0</v>
      </c>
      <c r="G34" s="154">
        <f>'일위대가(기계소방)'!J251</f>
        <v>0</v>
      </c>
      <c r="H34" s="154">
        <f t="shared" si="0"/>
        <v>99</v>
      </c>
      <c r="I34" s="144" t="s">
        <v>915</v>
      </c>
      <c r="J34" s="144" t="s">
        <v>489</v>
      </c>
      <c r="K34" s="144" t="s">
        <v>489</v>
      </c>
      <c r="L34" s="144" t="s">
        <v>489</v>
      </c>
      <c r="M34" s="144" t="s">
        <v>489</v>
      </c>
      <c r="N34" s="147" t="s">
        <v>489</v>
      </c>
    </row>
    <row r="35" spans="1:14" ht="30" customHeight="1">
      <c r="A35" s="144" t="s">
        <v>1851</v>
      </c>
      <c r="B35" s="144" t="s">
        <v>738</v>
      </c>
      <c r="C35" s="144" t="s">
        <v>818</v>
      </c>
      <c r="D35" s="144" t="s">
        <v>735</v>
      </c>
      <c r="E35" s="154">
        <f>'일위대가(기계소방)'!F259</f>
        <v>14892</v>
      </c>
      <c r="F35" s="154">
        <f>'일위대가(기계소방)'!H259</f>
        <v>22277</v>
      </c>
      <c r="G35" s="154">
        <f>'일위대가(기계소방)'!J259</f>
        <v>13</v>
      </c>
      <c r="H35" s="154">
        <f t="shared" si="0"/>
        <v>37182</v>
      </c>
      <c r="I35" s="144" t="s">
        <v>916</v>
      </c>
      <c r="J35" s="144" t="s">
        <v>489</v>
      </c>
      <c r="K35" s="144" t="s">
        <v>489</v>
      </c>
      <c r="L35" s="144" t="s">
        <v>489</v>
      </c>
      <c r="M35" s="144" t="s">
        <v>489</v>
      </c>
      <c r="N35" s="147" t="s">
        <v>489</v>
      </c>
    </row>
    <row r="36" spans="1:14" ht="30" customHeight="1">
      <c r="A36" s="144" t="s">
        <v>1856</v>
      </c>
      <c r="B36" s="144" t="s">
        <v>777</v>
      </c>
      <c r="C36" s="144" t="s">
        <v>819</v>
      </c>
      <c r="D36" s="144" t="s">
        <v>735</v>
      </c>
      <c r="E36" s="154">
        <f>'일위대가(기계소방)'!F269</f>
        <v>3177</v>
      </c>
      <c r="F36" s="154">
        <f>'일위대가(기계소방)'!H269</f>
        <v>12522</v>
      </c>
      <c r="G36" s="154">
        <f>'일위대가(기계소방)'!J269</f>
        <v>0</v>
      </c>
      <c r="H36" s="154">
        <f t="shared" si="0"/>
        <v>15699</v>
      </c>
      <c r="I36" s="144" t="s">
        <v>917</v>
      </c>
      <c r="J36" s="144" t="s">
        <v>489</v>
      </c>
      <c r="K36" s="144" t="s">
        <v>489</v>
      </c>
      <c r="L36" s="144" t="s">
        <v>489</v>
      </c>
      <c r="M36" s="144" t="s">
        <v>489</v>
      </c>
      <c r="N36" s="147" t="s">
        <v>489</v>
      </c>
    </row>
    <row r="37" spans="1:14" ht="30" customHeight="1">
      <c r="A37" s="144" t="s">
        <v>1858</v>
      </c>
      <c r="B37" s="144" t="s">
        <v>777</v>
      </c>
      <c r="C37" s="144" t="s">
        <v>820</v>
      </c>
      <c r="D37" s="144" t="s">
        <v>735</v>
      </c>
      <c r="E37" s="154">
        <f>'일위대가(기계소방)'!F279</f>
        <v>4411</v>
      </c>
      <c r="F37" s="154">
        <f>'일위대가(기계소방)'!H279</f>
        <v>12522</v>
      </c>
      <c r="G37" s="154">
        <f>'일위대가(기계소방)'!J279</f>
        <v>0</v>
      </c>
      <c r="H37" s="154">
        <f t="shared" si="0"/>
        <v>16933</v>
      </c>
      <c r="I37" s="144" t="s">
        <v>918</v>
      </c>
      <c r="J37" s="144" t="s">
        <v>489</v>
      </c>
      <c r="K37" s="144" t="s">
        <v>489</v>
      </c>
      <c r="L37" s="144" t="s">
        <v>489</v>
      </c>
      <c r="M37" s="144" t="s">
        <v>489</v>
      </c>
      <c r="N37" s="147" t="s">
        <v>489</v>
      </c>
    </row>
    <row r="38" spans="1:14" ht="30" customHeight="1">
      <c r="A38" s="144" t="s">
        <v>1860</v>
      </c>
      <c r="B38" s="144" t="s">
        <v>777</v>
      </c>
      <c r="C38" s="144" t="s">
        <v>821</v>
      </c>
      <c r="D38" s="144" t="s">
        <v>735</v>
      </c>
      <c r="E38" s="154">
        <f>'일위대가(기계소방)'!F289</f>
        <v>6762</v>
      </c>
      <c r="F38" s="154">
        <f>'일위대가(기계소방)'!H289</f>
        <v>12522</v>
      </c>
      <c r="G38" s="154">
        <f>'일위대가(기계소방)'!J289</f>
        <v>0</v>
      </c>
      <c r="H38" s="154">
        <f t="shared" si="0"/>
        <v>19284</v>
      </c>
      <c r="I38" s="144" t="s">
        <v>919</v>
      </c>
      <c r="J38" s="144" t="s">
        <v>489</v>
      </c>
      <c r="K38" s="144" t="s">
        <v>489</v>
      </c>
      <c r="L38" s="144" t="s">
        <v>489</v>
      </c>
      <c r="M38" s="144" t="s">
        <v>489</v>
      </c>
      <c r="N38" s="147" t="s">
        <v>489</v>
      </c>
    </row>
    <row r="39" spans="1:14" ht="30" customHeight="1">
      <c r="A39" s="144" t="s">
        <v>1862</v>
      </c>
      <c r="B39" s="144" t="s">
        <v>777</v>
      </c>
      <c r="C39" s="144" t="s">
        <v>734</v>
      </c>
      <c r="D39" s="144" t="s">
        <v>735</v>
      </c>
      <c r="E39" s="154">
        <f>'일위대가(기계소방)'!F299</f>
        <v>15927</v>
      </c>
      <c r="F39" s="154">
        <f>'일위대가(기계소방)'!H299</f>
        <v>14950</v>
      </c>
      <c r="G39" s="154">
        <f>'일위대가(기계소방)'!J299</f>
        <v>0</v>
      </c>
      <c r="H39" s="154">
        <f t="shared" si="0"/>
        <v>30877</v>
      </c>
      <c r="I39" s="144" t="s">
        <v>920</v>
      </c>
      <c r="J39" s="144" t="s">
        <v>489</v>
      </c>
      <c r="K39" s="144" t="s">
        <v>489</v>
      </c>
      <c r="L39" s="144" t="s">
        <v>489</v>
      </c>
      <c r="M39" s="144" t="s">
        <v>489</v>
      </c>
      <c r="N39" s="147" t="s">
        <v>489</v>
      </c>
    </row>
    <row r="40" spans="1:14" ht="30" customHeight="1">
      <c r="A40" s="144" t="s">
        <v>1864</v>
      </c>
      <c r="B40" s="144" t="s">
        <v>777</v>
      </c>
      <c r="C40" s="144" t="s">
        <v>737</v>
      </c>
      <c r="D40" s="144" t="s">
        <v>735</v>
      </c>
      <c r="E40" s="154">
        <f>'일위대가(기계소방)'!F309</f>
        <v>27653</v>
      </c>
      <c r="F40" s="154">
        <f>'일위대가(기계소방)'!H309</f>
        <v>19323</v>
      </c>
      <c r="G40" s="154">
        <f>'일위대가(기계소방)'!J309</f>
        <v>0</v>
      </c>
      <c r="H40" s="154">
        <f t="shared" si="0"/>
        <v>46976</v>
      </c>
      <c r="I40" s="144" t="s">
        <v>921</v>
      </c>
      <c r="J40" s="144" t="s">
        <v>489</v>
      </c>
      <c r="K40" s="144" t="s">
        <v>489</v>
      </c>
      <c r="L40" s="144" t="s">
        <v>489</v>
      </c>
      <c r="M40" s="144" t="s">
        <v>489</v>
      </c>
      <c r="N40" s="147" t="s">
        <v>489</v>
      </c>
    </row>
    <row r="41" spans="1:14" ht="30" customHeight="1">
      <c r="A41" s="144" t="s">
        <v>1866</v>
      </c>
      <c r="B41" s="144" t="s">
        <v>822</v>
      </c>
      <c r="C41" s="144" t="s">
        <v>736</v>
      </c>
      <c r="D41" s="144" t="s">
        <v>735</v>
      </c>
      <c r="E41" s="154">
        <f>'일위대가(기계소방)'!F316</f>
        <v>1415</v>
      </c>
      <c r="F41" s="154">
        <f>'일위대가(기계소방)'!H316</f>
        <v>13863</v>
      </c>
      <c r="G41" s="154">
        <f>'일위대가(기계소방)'!J316</f>
        <v>0</v>
      </c>
      <c r="H41" s="154">
        <f t="shared" si="0"/>
        <v>15278</v>
      </c>
      <c r="I41" s="144" t="s">
        <v>922</v>
      </c>
      <c r="J41" s="144" t="s">
        <v>489</v>
      </c>
      <c r="K41" s="144" t="s">
        <v>489</v>
      </c>
      <c r="L41" s="144" t="s">
        <v>489</v>
      </c>
      <c r="M41" s="144" t="s">
        <v>489</v>
      </c>
      <c r="N41" s="147" t="s">
        <v>489</v>
      </c>
    </row>
    <row r="42" spans="1:14" ht="30" customHeight="1">
      <c r="A42" s="144" t="s">
        <v>1868</v>
      </c>
      <c r="B42" s="144" t="s">
        <v>822</v>
      </c>
      <c r="C42" s="144" t="s">
        <v>737</v>
      </c>
      <c r="D42" s="144" t="s">
        <v>735</v>
      </c>
      <c r="E42" s="154">
        <f>'일위대가(기계소방)'!F323</f>
        <v>1550</v>
      </c>
      <c r="F42" s="154">
        <f>'일위대가(기계소방)'!H323</f>
        <v>16676</v>
      </c>
      <c r="G42" s="154">
        <f>'일위대가(기계소방)'!J323</f>
        <v>0</v>
      </c>
      <c r="H42" s="154">
        <f t="shared" si="0"/>
        <v>18226</v>
      </c>
      <c r="I42" s="144" t="s">
        <v>923</v>
      </c>
      <c r="J42" s="144" t="s">
        <v>489</v>
      </c>
      <c r="K42" s="144" t="s">
        <v>489</v>
      </c>
      <c r="L42" s="144" t="s">
        <v>489</v>
      </c>
      <c r="M42" s="144" t="s">
        <v>489</v>
      </c>
      <c r="N42" s="147" t="s">
        <v>489</v>
      </c>
    </row>
    <row r="43" spans="1:14" ht="30" customHeight="1">
      <c r="A43" s="144" t="s">
        <v>1871</v>
      </c>
      <c r="B43" s="144" t="s">
        <v>779</v>
      </c>
      <c r="C43" s="144" t="s">
        <v>823</v>
      </c>
      <c r="D43" s="144" t="s">
        <v>735</v>
      </c>
      <c r="E43" s="154">
        <f>'일위대가(기계소방)'!F331</f>
        <v>7493</v>
      </c>
      <c r="F43" s="154">
        <f>'일위대가(기계소방)'!H331</f>
        <v>14810</v>
      </c>
      <c r="G43" s="154">
        <f>'일위대가(기계소방)'!J331</f>
        <v>0</v>
      </c>
      <c r="H43" s="154">
        <f t="shared" si="0"/>
        <v>22303</v>
      </c>
      <c r="I43" s="144" t="s">
        <v>924</v>
      </c>
      <c r="J43" s="144" t="s">
        <v>489</v>
      </c>
      <c r="K43" s="144" t="s">
        <v>489</v>
      </c>
      <c r="L43" s="144" t="s">
        <v>489</v>
      </c>
      <c r="M43" s="144" t="s">
        <v>489</v>
      </c>
      <c r="N43" s="147" t="s">
        <v>489</v>
      </c>
    </row>
    <row r="44" spans="1:14" ht="30" customHeight="1">
      <c r="A44" s="144" t="s">
        <v>1873</v>
      </c>
      <c r="B44" s="144" t="s">
        <v>779</v>
      </c>
      <c r="C44" s="144" t="s">
        <v>824</v>
      </c>
      <c r="D44" s="144" t="s">
        <v>735</v>
      </c>
      <c r="E44" s="154">
        <f>'일위대가(기계소방)'!F339</f>
        <v>7538</v>
      </c>
      <c r="F44" s="154">
        <f>'일위대가(기계소방)'!H339</f>
        <v>14810</v>
      </c>
      <c r="G44" s="154">
        <f>'일위대가(기계소방)'!J339</f>
        <v>0</v>
      </c>
      <c r="H44" s="154">
        <f t="shared" si="0"/>
        <v>22348</v>
      </c>
      <c r="I44" s="144" t="s">
        <v>925</v>
      </c>
      <c r="J44" s="144" t="s">
        <v>489</v>
      </c>
      <c r="K44" s="144" t="s">
        <v>489</v>
      </c>
      <c r="L44" s="144" t="s">
        <v>489</v>
      </c>
      <c r="M44" s="144" t="s">
        <v>489</v>
      </c>
      <c r="N44" s="147" t="s">
        <v>489</v>
      </c>
    </row>
    <row r="45" spans="1:14" ht="30" customHeight="1">
      <c r="A45" s="144" t="s">
        <v>1875</v>
      </c>
      <c r="B45" s="144" t="s">
        <v>779</v>
      </c>
      <c r="C45" s="144" t="s">
        <v>825</v>
      </c>
      <c r="D45" s="144" t="s">
        <v>735</v>
      </c>
      <c r="E45" s="154">
        <f>'일위대가(기계소방)'!F347</f>
        <v>9466</v>
      </c>
      <c r="F45" s="154">
        <f>'일위대가(기계소방)'!H347</f>
        <v>14810</v>
      </c>
      <c r="G45" s="154">
        <f>'일위대가(기계소방)'!J347</f>
        <v>0</v>
      </c>
      <c r="H45" s="154">
        <f t="shared" si="0"/>
        <v>24276</v>
      </c>
      <c r="I45" s="144" t="s">
        <v>926</v>
      </c>
      <c r="J45" s="144" t="s">
        <v>489</v>
      </c>
      <c r="K45" s="144" t="s">
        <v>489</v>
      </c>
      <c r="L45" s="144" t="s">
        <v>489</v>
      </c>
      <c r="M45" s="144" t="s">
        <v>489</v>
      </c>
      <c r="N45" s="147" t="s">
        <v>489</v>
      </c>
    </row>
    <row r="46" spans="1:14" ht="30" customHeight="1">
      <c r="A46" s="144" t="s">
        <v>1877</v>
      </c>
      <c r="B46" s="144" t="s">
        <v>779</v>
      </c>
      <c r="C46" s="144" t="s">
        <v>826</v>
      </c>
      <c r="D46" s="144" t="s">
        <v>735</v>
      </c>
      <c r="E46" s="154">
        <f>'일위대가(기계소방)'!F355</f>
        <v>10936</v>
      </c>
      <c r="F46" s="154">
        <f>'일위대가(기계소방)'!H355</f>
        <v>16072</v>
      </c>
      <c r="G46" s="154">
        <f>'일위대가(기계소방)'!J355</f>
        <v>0</v>
      </c>
      <c r="H46" s="154">
        <f t="shared" si="0"/>
        <v>27008</v>
      </c>
      <c r="I46" s="144" t="s">
        <v>927</v>
      </c>
      <c r="J46" s="144" t="s">
        <v>489</v>
      </c>
      <c r="K46" s="144" t="s">
        <v>489</v>
      </c>
      <c r="L46" s="144" t="s">
        <v>489</v>
      </c>
      <c r="M46" s="144" t="s">
        <v>489</v>
      </c>
      <c r="N46" s="147" t="s">
        <v>489</v>
      </c>
    </row>
    <row r="47" spans="1:14" ht="30" customHeight="1">
      <c r="A47" s="144" t="s">
        <v>1880</v>
      </c>
      <c r="B47" s="144" t="s">
        <v>779</v>
      </c>
      <c r="C47" s="144" t="s">
        <v>827</v>
      </c>
      <c r="D47" s="144" t="s">
        <v>735</v>
      </c>
      <c r="E47" s="154">
        <f>'일위대가(기계소방)'!F363</f>
        <v>25494</v>
      </c>
      <c r="F47" s="154">
        <f>'일위대가(기계소방)'!H363</f>
        <v>16406</v>
      </c>
      <c r="G47" s="154">
        <f>'일위대가(기계소방)'!J363</f>
        <v>0</v>
      </c>
      <c r="H47" s="154">
        <f t="shared" si="0"/>
        <v>41900</v>
      </c>
      <c r="I47" s="144" t="s">
        <v>928</v>
      </c>
      <c r="J47" s="144" t="s">
        <v>489</v>
      </c>
      <c r="K47" s="144" t="s">
        <v>489</v>
      </c>
      <c r="L47" s="144" t="s">
        <v>489</v>
      </c>
      <c r="M47" s="144" t="s">
        <v>489</v>
      </c>
      <c r="N47" s="147" t="s">
        <v>489</v>
      </c>
    </row>
    <row r="48" spans="1:14" ht="30" customHeight="1">
      <c r="A48" s="144" t="s">
        <v>1882</v>
      </c>
      <c r="B48" s="144" t="s">
        <v>828</v>
      </c>
      <c r="C48" s="144" t="s">
        <v>780</v>
      </c>
      <c r="D48" s="144" t="s">
        <v>735</v>
      </c>
      <c r="E48" s="154">
        <f>'일위대가(기계소방)'!F371</f>
        <v>8722</v>
      </c>
      <c r="F48" s="154">
        <f>'일위대가(기계소방)'!H371</f>
        <v>16072</v>
      </c>
      <c r="G48" s="154">
        <f>'일위대가(기계소방)'!J371</f>
        <v>0</v>
      </c>
      <c r="H48" s="154">
        <f t="shared" si="0"/>
        <v>24794</v>
      </c>
      <c r="I48" s="144" t="s">
        <v>929</v>
      </c>
      <c r="J48" s="144" t="s">
        <v>489</v>
      </c>
      <c r="K48" s="144" t="s">
        <v>489</v>
      </c>
      <c r="L48" s="144" t="s">
        <v>489</v>
      </c>
      <c r="M48" s="144" t="s">
        <v>489</v>
      </c>
      <c r="N48" s="147" t="s">
        <v>489</v>
      </c>
    </row>
    <row r="49" spans="1:14" ht="30" customHeight="1">
      <c r="A49" s="144" t="s">
        <v>1884</v>
      </c>
      <c r="B49" s="144" t="s">
        <v>828</v>
      </c>
      <c r="C49" s="144" t="s">
        <v>827</v>
      </c>
      <c r="D49" s="144" t="s">
        <v>735</v>
      </c>
      <c r="E49" s="154">
        <f>'일위대가(기계소방)'!F379</f>
        <v>14185</v>
      </c>
      <c r="F49" s="154">
        <f>'일위대가(기계소방)'!H379</f>
        <v>16406</v>
      </c>
      <c r="G49" s="154">
        <f>'일위대가(기계소방)'!J379</f>
        <v>0</v>
      </c>
      <c r="H49" s="154">
        <f t="shared" si="0"/>
        <v>30591</v>
      </c>
      <c r="I49" s="144" t="s">
        <v>930</v>
      </c>
      <c r="J49" s="144" t="s">
        <v>489</v>
      </c>
      <c r="K49" s="144" t="s">
        <v>489</v>
      </c>
      <c r="L49" s="144" t="s">
        <v>489</v>
      </c>
      <c r="M49" s="144" t="s">
        <v>489</v>
      </c>
      <c r="N49" s="147" t="s">
        <v>489</v>
      </c>
    </row>
    <row r="50" spans="1:14" ht="30" customHeight="1">
      <c r="A50" s="144" t="s">
        <v>1886</v>
      </c>
      <c r="B50" s="144" t="s">
        <v>740</v>
      </c>
      <c r="C50" s="144" t="s">
        <v>819</v>
      </c>
      <c r="D50" s="144" t="s">
        <v>735</v>
      </c>
      <c r="E50" s="154">
        <f>'일위대가(기계소방)'!F385</f>
        <v>1633</v>
      </c>
      <c r="F50" s="154">
        <f>'일위대가(기계소방)'!H385</f>
        <v>0</v>
      </c>
      <c r="G50" s="154">
        <f>'일위대가(기계소방)'!J385</f>
        <v>0</v>
      </c>
      <c r="H50" s="154">
        <f t="shared" si="0"/>
        <v>1633</v>
      </c>
      <c r="I50" s="144" t="s">
        <v>931</v>
      </c>
      <c r="J50" s="144" t="s">
        <v>489</v>
      </c>
      <c r="K50" s="144" t="s">
        <v>489</v>
      </c>
      <c r="L50" s="144" t="s">
        <v>489</v>
      </c>
      <c r="M50" s="144" t="s">
        <v>489</v>
      </c>
      <c r="N50" s="147" t="s">
        <v>489</v>
      </c>
    </row>
    <row r="51" spans="1:14" ht="30" customHeight="1">
      <c r="A51" s="144" t="s">
        <v>1888</v>
      </c>
      <c r="B51" s="144" t="s">
        <v>740</v>
      </c>
      <c r="C51" s="144" t="s">
        <v>820</v>
      </c>
      <c r="D51" s="144" t="s">
        <v>735</v>
      </c>
      <c r="E51" s="154">
        <f>'일위대가(기계소방)'!F391</f>
        <v>1663</v>
      </c>
      <c r="F51" s="154">
        <f>'일위대가(기계소방)'!H391</f>
        <v>0</v>
      </c>
      <c r="G51" s="154">
        <f>'일위대가(기계소방)'!J391</f>
        <v>0</v>
      </c>
      <c r="H51" s="154">
        <f t="shared" si="0"/>
        <v>1663</v>
      </c>
      <c r="I51" s="144" t="s">
        <v>932</v>
      </c>
      <c r="J51" s="144" t="s">
        <v>489</v>
      </c>
      <c r="K51" s="144" t="s">
        <v>489</v>
      </c>
      <c r="L51" s="144" t="s">
        <v>489</v>
      </c>
      <c r="M51" s="144" t="s">
        <v>489</v>
      </c>
      <c r="N51" s="147" t="s">
        <v>489</v>
      </c>
    </row>
    <row r="52" spans="1:14" ht="30" customHeight="1">
      <c r="A52" s="144" t="s">
        <v>1890</v>
      </c>
      <c r="B52" s="144" t="s">
        <v>740</v>
      </c>
      <c r="C52" s="144" t="s">
        <v>829</v>
      </c>
      <c r="D52" s="144" t="s">
        <v>735</v>
      </c>
      <c r="E52" s="154">
        <f>'일위대가(기계소방)'!F397</f>
        <v>1693</v>
      </c>
      <c r="F52" s="154">
        <f>'일위대가(기계소방)'!H397</f>
        <v>0</v>
      </c>
      <c r="G52" s="154">
        <f>'일위대가(기계소방)'!J397</f>
        <v>0</v>
      </c>
      <c r="H52" s="154">
        <f t="shared" si="0"/>
        <v>1693</v>
      </c>
      <c r="I52" s="144" t="s">
        <v>933</v>
      </c>
      <c r="J52" s="144" t="s">
        <v>489</v>
      </c>
      <c r="K52" s="144" t="s">
        <v>489</v>
      </c>
      <c r="L52" s="144" t="s">
        <v>489</v>
      </c>
      <c r="M52" s="144" t="s">
        <v>489</v>
      </c>
      <c r="N52" s="147" t="s">
        <v>489</v>
      </c>
    </row>
    <row r="53" spans="1:14" ht="30" customHeight="1">
      <c r="A53" s="144" t="s">
        <v>1892</v>
      </c>
      <c r="B53" s="144" t="s">
        <v>740</v>
      </c>
      <c r="C53" s="144" t="s">
        <v>821</v>
      </c>
      <c r="D53" s="144" t="s">
        <v>735</v>
      </c>
      <c r="E53" s="154">
        <f>'일위대가(기계소방)'!F403</f>
        <v>1873</v>
      </c>
      <c r="F53" s="154">
        <f>'일위대가(기계소방)'!H403</f>
        <v>0</v>
      </c>
      <c r="G53" s="154">
        <f>'일위대가(기계소방)'!J403</f>
        <v>0</v>
      </c>
      <c r="H53" s="154">
        <f t="shared" si="0"/>
        <v>1873</v>
      </c>
      <c r="I53" s="144" t="s">
        <v>934</v>
      </c>
      <c r="J53" s="144" t="s">
        <v>489</v>
      </c>
      <c r="K53" s="144" t="s">
        <v>489</v>
      </c>
      <c r="L53" s="144" t="s">
        <v>489</v>
      </c>
      <c r="M53" s="144" t="s">
        <v>489</v>
      </c>
      <c r="N53" s="147" t="s">
        <v>489</v>
      </c>
    </row>
    <row r="54" spans="1:14" ht="30" customHeight="1">
      <c r="A54" s="144" t="s">
        <v>1895</v>
      </c>
      <c r="B54" s="144" t="s">
        <v>830</v>
      </c>
      <c r="C54" s="144" t="s">
        <v>831</v>
      </c>
      <c r="D54" s="144" t="s">
        <v>735</v>
      </c>
      <c r="E54" s="154">
        <f>'일위대가(기계소방)'!F409</f>
        <v>5109</v>
      </c>
      <c r="F54" s="154">
        <f>'일위대가(기계소방)'!H409</f>
        <v>20247</v>
      </c>
      <c r="G54" s="154">
        <f>'일위대가(기계소방)'!J409</f>
        <v>42</v>
      </c>
      <c r="H54" s="154">
        <f t="shared" si="0"/>
        <v>25398</v>
      </c>
      <c r="I54" s="144" t="s">
        <v>935</v>
      </c>
      <c r="J54" s="144" t="s">
        <v>489</v>
      </c>
      <c r="K54" s="144" t="s">
        <v>489</v>
      </c>
      <c r="L54" s="144" t="s">
        <v>489</v>
      </c>
      <c r="M54" s="144" t="s">
        <v>489</v>
      </c>
      <c r="N54" s="147" t="s">
        <v>489</v>
      </c>
    </row>
    <row r="55" spans="1:14" ht="30" customHeight="1">
      <c r="A55" s="144" t="s">
        <v>1897</v>
      </c>
      <c r="B55" s="144" t="s">
        <v>832</v>
      </c>
      <c r="C55" s="144" t="s">
        <v>833</v>
      </c>
      <c r="D55" s="144" t="s">
        <v>834</v>
      </c>
      <c r="E55" s="154">
        <f>'일위대가(기계소방)'!F422</f>
        <v>336727</v>
      </c>
      <c r="F55" s="154">
        <f>'일위대가(기계소방)'!H422</f>
        <v>6008225</v>
      </c>
      <c r="G55" s="154">
        <f>'일위대가(기계소방)'!J422</f>
        <v>0</v>
      </c>
      <c r="H55" s="154">
        <f t="shared" si="0"/>
        <v>6344952</v>
      </c>
      <c r="I55" s="144" t="s">
        <v>936</v>
      </c>
      <c r="J55" s="144" t="s">
        <v>489</v>
      </c>
      <c r="K55" s="144" t="s">
        <v>489</v>
      </c>
      <c r="L55" s="144" t="s">
        <v>489</v>
      </c>
      <c r="M55" s="144" t="s">
        <v>489</v>
      </c>
      <c r="N55" s="147" t="s">
        <v>489</v>
      </c>
    </row>
    <row r="56" spans="1:14" ht="30" customHeight="1">
      <c r="A56" s="144" t="s">
        <v>1899</v>
      </c>
      <c r="B56" s="144" t="s">
        <v>743</v>
      </c>
      <c r="C56" s="144" t="s">
        <v>835</v>
      </c>
      <c r="D56" s="144" t="s">
        <v>169</v>
      </c>
      <c r="E56" s="154">
        <f>'일위대가(기계소방)'!F427</f>
        <v>193</v>
      </c>
      <c r="F56" s="154">
        <f>'일위대가(기계소방)'!H427</f>
        <v>3542</v>
      </c>
      <c r="G56" s="154">
        <f>'일위대가(기계소방)'!J427</f>
        <v>0</v>
      </c>
      <c r="H56" s="154">
        <f t="shared" si="0"/>
        <v>3735</v>
      </c>
      <c r="I56" s="144" t="s">
        <v>937</v>
      </c>
      <c r="J56" s="144" t="s">
        <v>489</v>
      </c>
      <c r="K56" s="144" t="s">
        <v>489</v>
      </c>
      <c r="L56" s="144" t="s">
        <v>489</v>
      </c>
      <c r="M56" s="144" t="s">
        <v>489</v>
      </c>
      <c r="N56" s="147" t="s">
        <v>489</v>
      </c>
    </row>
    <row r="57" spans="1:14" ht="30" customHeight="1">
      <c r="A57" s="144" t="s">
        <v>1901</v>
      </c>
      <c r="B57" s="144" t="s">
        <v>743</v>
      </c>
      <c r="C57" s="144" t="s">
        <v>836</v>
      </c>
      <c r="D57" s="144" t="s">
        <v>169</v>
      </c>
      <c r="E57" s="154">
        <f>'일위대가(기계소방)'!F432</f>
        <v>215</v>
      </c>
      <c r="F57" s="154">
        <f>'일위대가(기계소방)'!H432</f>
        <v>3542</v>
      </c>
      <c r="G57" s="154">
        <f>'일위대가(기계소방)'!J432</f>
        <v>0</v>
      </c>
      <c r="H57" s="154">
        <f t="shared" si="0"/>
        <v>3757</v>
      </c>
      <c r="I57" s="144" t="s">
        <v>938</v>
      </c>
      <c r="J57" s="144" t="s">
        <v>489</v>
      </c>
      <c r="K57" s="144" t="s">
        <v>489</v>
      </c>
      <c r="L57" s="144" t="s">
        <v>489</v>
      </c>
      <c r="M57" s="144" t="s">
        <v>489</v>
      </c>
      <c r="N57" s="147" t="s">
        <v>489</v>
      </c>
    </row>
    <row r="58" spans="1:14" ht="30" customHeight="1">
      <c r="A58" s="144" t="s">
        <v>1903</v>
      </c>
      <c r="B58" s="144" t="s">
        <v>743</v>
      </c>
      <c r="C58" s="144" t="s">
        <v>837</v>
      </c>
      <c r="D58" s="144" t="s">
        <v>169</v>
      </c>
      <c r="E58" s="154">
        <f>'일위대가(기계소방)'!F437</f>
        <v>231</v>
      </c>
      <c r="F58" s="154">
        <f>'일위대가(기계소방)'!H437</f>
        <v>3542</v>
      </c>
      <c r="G58" s="154">
        <f>'일위대가(기계소방)'!J437</f>
        <v>0</v>
      </c>
      <c r="H58" s="154">
        <f t="shared" si="0"/>
        <v>3773</v>
      </c>
      <c r="I58" s="144" t="s">
        <v>939</v>
      </c>
      <c r="J58" s="144" t="s">
        <v>489</v>
      </c>
      <c r="K58" s="144" t="s">
        <v>489</v>
      </c>
      <c r="L58" s="144" t="s">
        <v>489</v>
      </c>
      <c r="M58" s="144" t="s">
        <v>489</v>
      </c>
      <c r="N58" s="147" t="s">
        <v>489</v>
      </c>
    </row>
    <row r="59" spans="1:14" ht="30" customHeight="1">
      <c r="A59" s="144" t="s">
        <v>1905</v>
      </c>
      <c r="B59" s="144" t="s">
        <v>743</v>
      </c>
      <c r="C59" s="144" t="s">
        <v>838</v>
      </c>
      <c r="D59" s="144" t="s">
        <v>169</v>
      </c>
      <c r="E59" s="154">
        <f>'일위대가(기계소방)'!F442</f>
        <v>261</v>
      </c>
      <c r="F59" s="154">
        <f>'일위대가(기계소방)'!H442</f>
        <v>3542</v>
      </c>
      <c r="G59" s="154">
        <f>'일위대가(기계소방)'!J442</f>
        <v>0</v>
      </c>
      <c r="H59" s="154">
        <f t="shared" si="0"/>
        <v>3803</v>
      </c>
      <c r="I59" s="144" t="s">
        <v>940</v>
      </c>
      <c r="J59" s="144" t="s">
        <v>489</v>
      </c>
      <c r="K59" s="144" t="s">
        <v>489</v>
      </c>
      <c r="L59" s="144" t="s">
        <v>489</v>
      </c>
      <c r="M59" s="144" t="s">
        <v>489</v>
      </c>
      <c r="N59" s="147" t="s">
        <v>489</v>
      </c>
    </row>
    <row r="60" spans="1:14" ht="30" customHeight="1">
      <c r="A60" s="144" t="s">
        <v>1907</v>
      </c>
      <c r="B60" s="144" t="s">
        <v>743</v>
      </c>
      <c r="C60" s="144" t="s">
        <v>839</v>
      </c>
      <c r="D60" s="144" t="s">
        <v>169</v>
      </c>
      <c r="E60" s="154">
        <f>'일위대가(기계소방)'!F447</f>
        <v>302</v>
      </c>
      <c r="F60" s="154">
        <f>'일위대가(기계소방)'!H447</f>
        <v>3542</v>
      </c>
      <c r="G60" s="154">
        <f>'일위대가(기계소방)'!J447</f>
        <v>0</v>
      </c>
      <c r="H60" s="154">
        <f t="shared" si="0"/>
        <v>3844</v>
      </c>
      <c r="I60" s="144" t="s">
        <v>941</v>
      </c>
      <c r="J60" s="144" t="s">
        <v>489</v>
      </c>
      <c r="K60" s="144" t="s">
        <v>489</v>
      </c>
      <c r="L60" s="144" t="s">
        <v>489</v>
      </c>
      <c r="M60" s="144" t="s">
        <v>489</v>
      </c>
      <c r="N60" s="147" t="s">
        <v>489</v>
      </c>
    </row>
    <row r="61" spans="1:14" ht="30" customHeight="1">
      <c r="A61" s="144" t="s">
        <v>1910</v>
      </c>
      <c r="B61" s="144" t="s">
        <v>840</v>
      </c>
      <c r="C61" s="144" t="s">
        <v>841</v>
      </c>
      <c r="D61" s="144" t="s">
        <v>842</v>
      </c>
      <c r="E61" s="154">
        <f>'일위대가(기계소방)'!F457</f>
        <v>1327</v>
      </c>
      <c r="F61" s="154">
        <f>'일위대가(기계소방)'!H457</f>
        <v>6932</v>
      </c>
      <c r="G61" s="154">
        <f>'일위대가(기계소방)'!J457</f>
        <v>0</v>
      </c>
      <c r="H61" s="154">
        <f t="shared" si="0"/>
        <v>8259</v>
      </c>
      <c r="I61" s="144" t="s">
        <v>942</v>
      </c>
      <c r="J61" s="144" t="s">
        <v>489</v>
      </c>
      <c r="K61" s="144" t="s">
        <v>489</v>
      </c>
      <c r="L61" s="144" t="s">
        <v>489</v>
      </c>
      <c r="M61" s="144" t="s">
        <v>489</v>
      </c>
      <c r="N61" s="147" t="s">
        <v>489</v>
      </c>
    </row>
    <row r="62" spans="1:14" ht="30" customHeight="1">
      <c r="A62" s="144" t="s">
        <v>1912</v>
      </c>
      <c r="B62" s="144" t="s">
        <v>843</v>
      </c>
      <c r="C62" s="144" t="s">
        <v>844</v>
      </c>
      <c r="D62" s="144" t="s">
        <v>842</v>
      </c>
      <c r="E62" s="154">
        <f>'일위대가(기계소방)'!F467</f>
        <v>1131</v>
      </c>
      <c r="F62" s="154">
        <f>'일위대가(기계소방)'!H467</f>
        <v>5035</v>
      </c>
      <c r="G62" s="154">
        <f>'일위대가(기계소방)'!J467</f>
        <v>0</v>
      </c>
      <c r="H62" s="154">
        <f t="shared" si="0"/>
        <v>6166</v>
      </c>
      <c r="I62" s="144" t="s">
        <v>943</v>
      </c>
      <c r="J62" s="144" t="s">
        <v>489</v>
      </c>
      <c r="K62" s="144" t="s">
        <v>489</v>
      </c>
      <c r="L62" s="144" t="s">
        <v>489</v>
      </c>
      <c r="M62" s="144" t="s">
        <v>489</v>
      </c>
      <c r="N62" s="147" t="s">
        <v>489</v>
      </c>
    </row>
    <row r="63" spans="1:14" ht="30" customHeight="1">
      <c r="A63" s="144" t="s">
        <v>1914</v>
      </c>
      <c r="B63" s="144" t="s">
        <v>746</v>
      </c>
      <c r="C63" s="144" t="s">
        <v>845</v>
      </c>
      <c r="D63" s="144" t="s">
        <v>671</v>
      </c>
      <c r="E63" s="154">
        <f>'일위대가(기계소방)'!F476</f>
        <v>2921</v>
      </c>
      <c r="F63" s="154">
        <f>'일위대가(기계소방)'!H476</f>
        <v>5370</v>
      </c>
      <c r="G63" s="154">
        <f>'일위대가(기계소방)'!J476</f>
        <v>0</v>
      </c>
      <c r="H63" s="154">
        <f t="shared" si="0"/>
        <v>8291</v>
      </c>
      <c r="I63" s="144" t="s">
        <v>944</v>
      </c>
      <c r="J63" s="144" t="s">
        <v>489</v>
      </c>
      <c r="K63" s="144" t="s">
        <v>489</v>
      </c>
      <c r="L63" s="144" t="s">
        <v>489</v>
      </c>
      <c r="M63" s="144" t="s">
        <v>489</v>
      </c>
      <c r="N63" s="147" t="s">
        <v>489</v>
      </c>
    </row>
    <row r="64" spans="1:14" ht="30" customHeight="1">
      <c r="A64" s="144" t="s">
        <v>1916</v>
      </c>
      <c r="B64" s="144" t="s">
        <v>746</v>
      </c>
      <c r="C64" s="144" t="s">
        <v>846</v>
      </c>
      <c r="D64" s="144" t="s">
        <v>671</v>
      </c>
      <c r="E64" s="154">
        <f>'일위대가(기계소방)'!F485</f>
        <v>3222</v>
      </c>
      <c r="F64" s="154">
        <f>'일위대가(기계소방)'!H485</f>
        <v>6330</v>
      </c>
      <c r="G64" s="154">
        <f>'일위대가(기계소방)'!J485</f>
        <v>0</v>
      </c>
      <c r="H64" s="154">
        <f t="shared" si="0"/>
        <v>9552</v>
      </c>
      <c r="I64" s="144" t="s">
        <v>945</v>
      </c>
      <c r="J64" s="144" t="s">
        <v>489</v>
      </c>
      <c r="K64" s="144" t="s">
        <v>489</v>
      </c>
      <c r="L64" s="144" t="s">
        <v>489</v>
      </c>
      <c r="M64" s="144" t="s">
        <v>489</v>
      </c>
      <c r="N64" s="147" t="s">
        <v>489</v>
      </c>
    </row>
    <row r="65" spans="1:14" ht="30" customHeight="1">
      <c r="A65" s="144" t="s">
        <v>1974</v>
      </c>
      <c r="B65" s="144" t="s">
        <v>733</v>
      </c>
      <c r="C65" s="144" t="s">
        <v>821</v>
      </c>
      <c r="D65" s="144" t="s">
        <v>735</v>
      </c>
      <c r="E65" s="154">
        <f>'일위대가(기계소방)'!F492</f>
        <v>676</v>
      </c>
      <c r="F65" s="154">
        <f>'일위대가(기계소방)'!H492</f>
        <v>18031</v>
      </c>
      <c r="G65" s="154">
        <f>'일위대가(기계소방)'!J492</f>
        <v>10</v>
      </c>
      <c r="H65" s="154">
        <f t="shared" si="0"/>
        <v>18717</v>
      </c>
      <c r="I65" s="144" t="s">
        <v>946</v>
      </c>
      <c r="J65" s="144" t="s">
        <v>489</v>
      </c>
      <c r="K65" s="144" t="s">
        <v>489</v>
      </c>
      <c r="L65" s="144" t="s">
        <v>489</v>
      </c>
      <c r="M65" s="144" t="s">
        <v>489</v>
      </c>
      <c r="N65" s="147" t="s">
        <v>489</v>
      </c>
    </row>
    <row r="66" spans="1:14" ht="30" customHeight="1">
      <c r="A66" s="144" t="s">
        <v>1975</v>
      </c>
      <c r="B66" s="144" t="s">
        <v>947</v>
      </c>
      <c r="C66" s="144" t="s">
        <v>948</v>
      </c>
      <c r="D66" s="144" t="s">
        <v>169</v>
      </c>
      <c r="E66" s="154">
        <f>'일위대가(기계소방)'!F500</f>
        <v>106</v>
      </c>
      <c r="F66" s="154">
        <f>'일위대가(기계소방)'!H500</f>
        <v>3542</v>
      </c>
      <c r="G66" s="154">
        <f>'일위대가(기계소방)'!J500</f>
        <v>0</v>
      </c>
      <c r="H66" s="154">
        <f t="shared" si="0"/>
        <v>3648</v>
      </c>
      <c r="I66" s="144" t="s">
        <v>949</v>
      </c>
      <c r="J66" s="144" t="s">
        <v>489</v>
      </c>
      <c r="K66" s="144" t="s">
        <v>489</v>
      </c>
      <c r="L66" s="144" t="s">
        <v>489</v>
      </c>
      <c r="M66" s="144" t="s">
        <v>489</v>
      </c>
      <c r="N66" s="147" t="s">
        <v>489</v>
      </c>
    </row>
    <row r="67" spans="1:14" ht="30" customHeight="1">
      <c r="A67" s="144" t="s">
        <v>1976</v>
      </c>
      <c r="B67" s="144" t="s">
        <v>950</v>
      </c>
      <c r="C67" s="144" t="s">
        <v>951</v>
      </c>
      <c r="D67" s="144" t="s">
        <v>952</v>
      </c>
      <c r="E67" s="154">
        <f>'일위대가(기계소방)'!F505</f>
        <v>819</v>
      </c>
      <c r="F67" s="154">
        <f>'일위대가(기계소방)'!H505</f>
        <v>0</v>
      </c>
      <c r="G67" s="154">
        <f>'일위대가(기계소방)'!J505</f>
        <v>0</v>
      </c>
      <c r="H67" s="154">
        <f t="shared" si="0"/>
        <v>819</v>
      </c>
      <c r="I67" s="144" t="s">
        <v>953</v>
      </c>
      <c r="J67" s="144" t="s">
        <v>489</v>
      </c>
      <c r="K67" s="144" t="s">
        <v>489</v>
      </c>
      <c r="L67" s="144" t="s">
        <v>489</v>
      </c>
      <c r="M67" s="144" t="s">
        <v>489</v>
      </c>
      <c r="N67" s="147" t="s">
        <v>489</v>
      </c>
    </row>
    <row r="68" spans="1:14" ht="30" customHeight="1">
      <c r="A68" s="144" t="s">
        <v>1977</v>
      </c>
      <c r="B68" s="144" t="s">
        <v>817</v>
      </c>
      <c r="C68" s="144" t="s">
        <v>954</v>
      </c>
      <c r="D68" s="144" t="s">
        <v>735</v>
      </c>
      <c r="E68" s="154">
        <f>'일위대가(기계소방)'!F510</f>
        <v>545</v>
      </c>
      <c r="F68" s="154">
        <f>'일위대가(기계소방)'!H510</f>
        <v>0</v>
      </c>
      <c r="G68" s="154">
        <f>'일위대가(기계소방)'!J510</f>
        <v>0</v>
      </c>
      <c r="H68" s="154">
        <f t="shared" ref="H68:H78" si="1">E68+F68+G68</f>
        <v>545</v>
      </c>
      <c r="I68" s="144" t="s">
        <v>955</v>
      </c>
      <c r="J68" s="144" t="s">
        <v>489</v>
      </c>
      <c r="K68" s="144" t="s">
        <v>489</v>
      </c>
      <c r="L68" s="144" t="s">
        <v>489</v>
      </c>
      <c r="M68" s="144" t="s">
        <v>489</v>
      </c>
      <c r="N68" s="147" t="s">
        <v>489</v>
      </c>
    </row>
    <row r="69" spans="1:14" ht="30" customHeight="1">
      <c r="A69" s="144" t="s">
        <v>1978</v>
      </c>
      <c r="B69" s="144" t="s">
        <v>956</v>
      </c>
      <c r="C69" s="144" t="s">
        <v>957</v>
      </c>
      <c r="D69" s="144" t="s">
        <v>671</v>
      </c>
      <c r="E69" s="154">
        <f>'일위대가(기계소방)'!F518</f>
        <v>371</v>
      </c>
      <c r="F69" s="154">
        <f>'일위대가(기계소방)'!H518</f>
        <v>1090</v>
      </c>
      <c r="G69" s="154">
        <f>'일위대가(기계소방)'!J518</f>
        <v>0</v>
      </c>
      <c r="H69" s="154">
        <f t="shared" si="1"/>
        <v>1461</v>
      </c>
      <c r="I69" s="144" t="s">
        <v>958</v>
      </c>
      <c r="J69" s="144" t="s">
        <v>489</v>
      </c>
      <c r="K69" s="144" t="s">
        <v>489</v>
      </c>
      <c r="L69" s="144" t="s">
        <v>489</v>
      </c>
      <c r="M69" s="144" t="s">
        <v>489</v>
      </c>
      <c r="N69" s="147" t="s">
        <v>489</v>
      </c>
    </row>
    <row r="70" spans="1:14" ht="30" customHeight="1">
      <c r="A70" s="144" t="s">
        <v>1979</v>
      </c>
      <c r="B70" s="144" t="s">
        <v>959</v>
      </c>
      <c r="C70" s="144" t="s">
        <v>957</v>
      </c>
      <c r="D70" s="144" t="s">
        <v>671</v>
      </c>
      <c r="E70" s="154">
        <f>'일위대가(기계소방)'!F526</f>
        <v>804</v>
      </c>
      <c r="F70" s="154">
        <f>'일위대가(기계소방)'!H526</f>
        <v>7869</v>
      </c>
      <c r="G70" s="154">
        <f>'일위대가(기계소방)'!J526</f>
        <v>55</v>
      </c>
      <c r="H70" s="154">
        <f t="shared" si="1"/>
        <v>8728</v>
      </c>
      <c r="I70" s="144" t="s">
        <v>960</v>
      </c>
      <c r="J70" s="144" t="s">
        <v>489</v>
      </c>
      <c r="K70" s="144" t="s">
        <v>489</v>
      </c>
      <c r="L70" s="144" t="s">
        <v>489</v>
      </c>
      <c r="M70" s="144" t="s">
        <v>489</v>
      </c>
      <c r="N70" s="147" t="s">
        <v>489</v>
      </c>
    </row>
    <row r="71" spans="1:14" ht="30" customHeight="1">
      <c r="A71" s="144" t="s">
        <v>1980</v>
      </c>
      <c r="B71" s="144" t="s">
        <v>817</v>
      </c>
      <c r="C71" s="144" t="s">
        <v>829</v>
      </c>
      <c r="D71" s="144" t="s">
        <v>735</v>
      </c>
      <c r="E71" s="154">
        <f>'일위대가(기계소방)'!F531</f>
        <v>51</v>
      </c>
      <c r="F71" s="154">
        <f>'일위대가(기계소방)'!H531</f>
        <v>0</v>
      </c>
      <c r="G71" s="154">
        <f>'일위대가(기계소방)'!J531</f>
        <v>0</v>
      </c>
      <c r="H71" s="154">
        <f t="shared" si="1"/>
        <v>51</v>
      </c>
      <c r="I71" s="144" t="s">
        <v>961</v>
      </c>
      <c r="J71" s="144" t="s">
        <v>489</v>
      </c>
      <c r="K71" s="144" t="s">
        <v>489</v>
      </c>
      <c r="L71" s="144" t="s">
        <v>489</v>
      </c>
      <c r="M71" s="144" t="s">
        <v>489</v>
      </c>
      <c r="N71" s="147" t="s">
        <v>489</v>
      </c>
    </row>
    <row r="72" spans="1:14" ht="30" customHeight="1">
      <c r="A72" s="144" t="s">
        <v>1981</v>
      </c>
      <c r="B72" s="144" t="s">
        <v>817</v>
      </c>
      <c r="C72" s="144" t="s">
        <v>821</v>
      </c>
      <c r="D72" s="144" t="s">
        <v>735</v>
      </c>
      <c r="E72" s="154">
        <f>'일위대가(기계소방)'!F536</f>
        <v>60</v>
      </c>
      <c r="F72" s="154">
        <f>'일위대가(기계소방)'!H536</f>
        <v>0</v>
      </c>
      <c r="G72" s="154">
        <f>'일위대가(기계소방)'!J536</f>
        <v>0</v>
      </c>
      <c r="H72" s="154">
        <f t="shared" si="1"/>
        <v>60</v>
      </c>
      <c r="I72" s="144" t="s">
        <v>962</v>
      </c>
      <c r="J72" s="144" t="s">
        <v>489</v>
      </c>
      <c r="K72" s="144" t="s">
        <v>489</v>
      </c>
      <c r="L72" s="144" t="s">
        <v>489</v>
      </c>
      <c r="M72" s="144" t="s">
        <v>489</v>
      </c>
      <c r="N72" s="147" t="s">
        <v>489</v>
      </c>
    </row>
    <row r="73" spans="1:14" ht="30" customHeight="1">
      <c r="A73" s="144" t="s">
        <v>1982</v>
      </c>
      <c r="B73" s="144" t="s">
        <v>817</v>
      </c>
      <c r="C73" s="144" t="s">
        <v>737</v>
      </c>
      <c r="D73" s="144" t="s">
        <v>735</v>
      </c>
      <c r="E73" s="154">
        <f>'일위대가(기계소방)'!F541</f>
        <v>352</v>
      </c>
      <c r="F73" s="154">
        <f>'일위대가(기계소방)'!H541</f>
        <v>0</v>
      </c>
      <c r="G73" s="154">
        <f>'일위대가(기계소방)'!J541</f>
        <v>0</v>
      </c>
      <c r="H73" s="154">
        <f t="shared" si="1"/>
        <v>352</v>
      </c>
      <c r="I73" s="144" t="s">
        <v>963</v>
      </c>
      <c r="J73" s="144" t="s">
        <v>489</v>
      </c>
      <c r="K73" s="144" t="s">
        <v>489</v>
      </c>
      <c r="L73" s="144" t="s">
        <v>489</v>
      </c>
      <c r="M73" s="144" t="s">
        <v>489</v>
      </c>
      <c r="N73" s="147" t="s">
        <v>489</v>
      </c>
    </row>
    <row r="74" spans="1:14" ht="30" customHeight="1">
      <c r="A74" s="144" t="s">
        <v>1983</v>
      </c>
      <c r="B74" s="144" t="s">
        <v>817</v>
      </c>
      <c r="C74" s="144" t="s">
        <v>964</v>
      </c>
      <c r="D74" s="144" t="s">
        <v>735</v>
      </c>
      <c r="E74" s="154">
        <f>'일위대가(기계소방)'!F546</f>
        <v>898</v>
      </c>
      <c r="F74" s="154">
        <f>'일위대가(기계소방)'!H546</f>
        <v>0</v>
      </c>
      <c r="G74" s="154">
        <f>'일위대가(기계소방)'!J546</f>
        <v>0</v>
      </c>
      <c r="H74" s="154">
        <f t="shared" si="1"/>
        <v>898</v>
      </c>
      <c r="I74" s="144" t="s">
        <v>965</v>
      </c>
      <c r="J74" s="144" t="s">
        <v>489</v>
      </c>
      <c r="K74" s="144" t="s">
        <v>489</v>
      </c>
      <c r="L74" s="144" t="s">
        <v>489</v>
      </c>
      <c r="M74" s="144" t="s">
        <v>489</v>
      </c>
      <c r="N74" s="147" t="s">
        <v>489</v>
      </c>
    </row>
    <row r="75" spans="1:14" ht="30" customHeight="1">
      <c r="A75" s="144" t="s">
        <v>1984</v>
      </c>
      <c r="B75" s="144" t="s">
        <v>966</v>
      </c>
      <c r="C75" s="144" t="s">
        <v>833</v>
      </c>
      <c r="D75" s="144" t="s">
        <v>834</v>
      </c>
      <c r="E75" s="154">
        <f>'일위대가(기계소방)'!F551</f>
        <v>317438</v>
      </c>
      <c r="F75" s="154">
        <f>'일위대가(기계소방)'!H551</f>
        <v>6008225</v>
      </c>
      <c r="G75" s="154">
        <f>'일위대가(기계소방)'!J551</f>
        <v>12535</v>
      </c>
      <c r="H75" s="154">
        <f t="shared" si="1"/>
        <v>6338198</v>
      </c>
      <c r="I75" s="144" t="s">
        <v>967</v>
      </c>
      <c r="J75" s="144" t="s">
        <v>489</v>
      </c>
      <c r="K75" s="144" t="s">
        <v>489</v>
      </c>
      <c r="L75" s="144" t="s">
        <v>489</v>
      </c>
      <c r="M75" s="144" t="s">
        <v>489</v>
      </c>
      <c r="N75" s="147" t="s">
        <v>489</v>
      </c>
    </row>
    <row r="76" spans="1:14" ht="30" customHeight="1">
      <c r="A76" s="144" t="s">
        <v>1985</v>
      </c>
      <c r="B76" s="144" t="s">
        <v>968</v>
      </c>
      <c r="C76" s="144" t="s">
        <v>833</v>
      </c>
      <c r="D76" s="144" t="s">
        <v>834</v>
      </c>
      <c r="E76" s="154">
        <f>'일위대가(기계소방)'!F564</f>
        <v>260586</v>
      </c>
      <c r="F76" s="154">
        <f>'일위대가(기계소방)'!H564</f>
        <v>4784138</v>
      </c>
      <c r="G76" s="154">
        <f>'일위대가(기계소방)'!J564</f>
        <v>10656</v>
      </c>
      <c r="H76" s="154">
        <f t="shared" si="1"/>
        <v>5055380</v>
      </c>
      <c r="I76" s="144" t="s">
        <v>969</v>
      </c>
      <c r="J76" s="144" t="s">
        <v>489</v>
      </c>
      <c r="K76" s="144" t="s">
        <v>489</v>
      </c>
      <c r="L76" s="144" t="s">
        <v>489</v>
      </c>
      <c r="M76" s="144" t="s">
        <v>489</v>
      </c>
      <c r="N76" s="147" t="s">
        <v>489</v>
      </c>
    </row>
    <row r="77" spans="1:14" ht="30" customHeight="1">
      <c r="A77" s="144" t="s">
        <v>1986</v>
      </c>
      <c r="B77" s="144" t="s">
        <v>970</v>
      </c>
      <c r="C77" s="144" t="s">
        <v>833</v>
      </c>
      <c r="D77" s="144" t="s">
        <v>834</v>
      </c>
      <c r="E77" s="154">
        <f>'일위대가(기계소방)'!F577</f>
        <v>56852</v>
      </c>
      <c r="F77" s="154">
        <f>'일위대가(기계소방)'!H577</f>
        <v>1224087</v>
      </c>
      <c r="G77" s="154">
        <f>'일위대가(기계소방)'!J577</f>
        <v>1879</v>
      </c>
      <c r="H77" s="154">
        <f t="shared" si="1"/>
        <v>1282818</v>
      </c>
      <c r="I77" s="144" t="s">
        <v>971</v>
      </c>
      <c r="J77" s="144" t="s">
        <v>489</v>
      </c>
      <c r="K77" s="144" t="s">
        <v>489</v>
      </c>
      <c r="L77" s="144" t="s">
        <v>489</v>
      </c>
      <c r="M77" s="144" t="s">
        <v>489</v>
      </c>
      <c r="N77" s="147" t="s">
        <v>489</v>
      </c>
    </row>
    <row r="78" spans="1:14" ht="30" customHeight="1">
      <c r="A78" s="144" t="s">
        <v>1987</v>
      </c>
      <c r="B78" s="144" t="s">
        <v>972</v>
      </c>
      <c r="C78" s="144" t="s">
        <v>973</v>
      </c>
      <c r="D78" s="144" t="s">
        <v>974</v>
      </c>
      <c r="E78" s="154">
        <f>'일위대가(기계소방)'!F581</f>
        <v>0</v>
      </c>
      <c r="F78" s="154">
        <f>'일위대가(기계소방)'!H581</f>
        <v>0</v>
      </c>
      <c r="G78" s="154">
        <f>'일위대가(기계소방)'!J581</f>
        <v>124</v>
      </c>
      <c r="H78" s="154">
        <f t="shared" si="1"/>
        <v>124</v>
      </c>
      <c r="I78" s="144" t="s">
        <v>975</v>
      </c>
      <c r="J78" s="144" t="s">
        <v>489</v>
      </c>
      <c r="K78" s="144" t="s">
        <v>976</v>
      </c>
      <c r="L78" s="144" t="s">
        <v>489</v>
      </c>
      <c r="M78" s="144" t="s">
        <v>489</v>
      </c>
      <c r="N78" s="147" t="s">
        <v>655</v>
      </c>
    </row>
  </sheetData>
  <mergeCells count="2">
    <mergeCell ref="A1:M1"/>
    <mergeCell ref="A2:M2"/>
  </mergeCells>
  <phoneticPr fontId="7" type="noConversion"/>
  <pageMargins left="0.78740157480314954" right="0" top="0.39370078740157477" bottom="0.39370078740157477" header="0" footer="0"/>
  <pageSetup paperSize="9" scale="89" fitToHeight="0" orientation="landscape" r:id="rId1"/>
</worksheet>
</file>

<file path=xl/worksheets/sheet11.xml><?xml version="1.0" encoding="utf-8"?>
<worksheet xmlns="http://schemas.openxmlformats.org/spreadsheetml/2006/main" xmlns:r="http://schemas.openxmlformats.org/officeDocument/2006/relationships">
  <sheetPr>
    <tabColor rgb="FFFFFF00"/>
    <pageSetUpPr fitToPage="1"/>
  </sheetPr>
  <dimension ref="A1:AY581"/>
  <sheetViews>
    <sheetView workbookViewId="0">
      <selection activeCell="G21" sqref="G21"/>
    </sheetView>
  </sheetViews>
  <sheetFormatPr defaultRowHeight="16.5"/>
  <cols>
    <col min="1" max="2" width="27.21875" style="142" customWidth="1"/>
    <col min="3" max="3" width="4.109375" style="142" customWidth="1"/>
    <col min="4" max="4" width="7.6640625" style="142" customWidth="1"/>
    <col min="5" max="12" width="12.109375" style="142" customWidth="1"/>
    <col min="13" max="13" width="11.21875" style="142" customWidth="1"/>
    <col min="14" max="47" width="2.33203125" style="142" hidden="1" customWidth="1"/>
    <col min="48" max="48" width="1.44140625" style="142" hidden="1" customWidth="1"/>
    <col min="49" max="49" width="21.88671875" style="142" hidden="1" customWidth="1"/>
    <col min="50" max="51" width="2.33203125" style="142" hidden="1" customWidth="1"/>
    <col min="52" max="16384" width="8.88671875" style="142"/>
  </cols>
  <sheetData>
    <row r="1" spans="1:51" ht="30" customHeight="1">
      <c r="A1" s="310" t="s">
        <v>590</v>
      </c>
      <c r="B1" s="310"/>
      <c r="C1" s="310"/>
      <c r="D1" s="310"/>
      <c r="E1" s="310"/>
      <c r="F1" s="310"/>
      <c r="G1" s="310"/>
      <c r="H1" s="310"/>
      <c r="I1" s="310"/>
      <c r="J1" s="310"/>
      <c r="K1" s="310"/>
      <c r="L1" s="310"/>
      <c r="M1" s="310"/>
    </row>
    <row r="2" spans="1:51" ht="30" customHeight="1">
      <c r="A2" s="307" t="s">
        <v>591</v>
      </c>
      <c r="B2" s="307" t="s">
        <v>592</v>
      </c>
      <c r="C2" s="307" t="s">
        <v>593</v>
      </c>
      <c r="D2" s="307" t="s">
        <v>594</v>
      </c>
      <c r="E2" s="307" t="s">
        <v>595</v>
      </c>
      <c r="F2" s="307"/>
      <c r="G2" s="307" t="s">
        <v>596</v>
      </c>
      <c r="H2" s="307"/>
      <c r="I2" s="307" t="s">
        <v>597</v>
      </c>
      <c r="J2" s="307"/>
      <c r="K2" s="307" t="s">
        <v>598</v>
      </c>
      <c r="L2" s="307"/>
      <c r="M2" s="307" t="s">
        <v>599</v>
      </c>
      <c r="N2" s="306" t="s">
        <v>977</v>
      </c>
      <c r="O2" s="306" t="s">
        <v>622</v>
      </c>
      <c r="P2" s="306" t="s">
        <v>624</v>
      </c>
      <c r="Q2" s="306" t="s">
        <v>625</v>
      </c>
      <c r="R2" s="306" t="s">
        <v>626</v>
      </c>
      <c r="S2" s="306" t="s">
        <v>627</v>
      </c>
      <c r="T2" s="306" t="s">
        <v>628</v>
      </c>
      <c r="U2" s="306" t="s">
        <v>629</v>
      </c>
      <c r="V2" s="306" t="s">
        <v>630</v>
      </c>
      <c r="W2" s="306" t="s">
        <v>631</v>
      </c>
      <c r="X2" s="306" t="s">
        <v>632</v>
      </c>
      <c r="Y2" s="306" t="s">
        <v>633</v>
      </c>
      <c r="Z2" s="306" t="s">
        <v>634</v>
      </c>
      <c r="AA2" s="306" t="s">
        <v>635</v>
      </c>
      <c r="AB2" s="306" t="s">
        <v>636</v>
      </c>
      <c r="AC2" s="306" t="s">
        <v>637</v>
      </c>
      <c r="AD2" s="306" t="s">
        <v>638</v>
      </c>
      <c r="AE2" s="306" t="s">
        <v>639</v>
      </c>
      <c r="AF2" s="306" t="s">
        <v>640</v>
      </c>
      <c r="AG2" s="306" t="s">
        <v>641</v>
      </c>
      <c r="AH2" s="306" t="s">
        <v>642</v>
      </c>
      <c r="AI2" s="306" t="s">
        <v>643</v>
      </c>
      <c r="AJ2" s="306" t="s">
        <v>644</v>
      </c>
      <c r="AK2" s="306" t="s">
        <v>645</v>
      </c>
      <c r="AL2" s="306" t="s">
        <v>646</v>
      </c>
      <c r="AM2" s="306" t="s">
        <v>647</v>
      </c>
      <c r="AN2" s="306" t="s">
        <v>648</v>
      </c>
      <c r="AO2" s="306" t="s">
        <v>649</v>
      </c>
      <c r="AP2" s="306" t="s">
        <v>978</v>
      </c>
      <c r="AQ2" s="306" t="s">
        <v>979</v>
      </c>
      <c r="AR2" s="306" t="s">
        <v>980</v>
      </c>
      <c r="AS2" s="306" t="s">
        <v>981</v>
      </c>
      <c r="AT2" s="306" t="s">
        <v>982</v>
      </c>
      <c r="AU2" s="306" t="s">
        <v>983</v>
      </c>
      <c r="AV2" s="306" t="s">
        <v>650</v>
      </c>
      <c r="AW2" s="306" t="s">
        <v>984</v>
      </c>
      <c r="AX2" s="153" t="s">
        <v>884</v>
      </c>
      <c r="AY2" s="153" t="s">
        <v>623</v>
      </c>
    </row>
    <row r="3" spans="1:51" ht="30" customHeight="1">
      <c r="A3" s="307"/>
      <c r="B3" s="307"/>
      <c r="C3" s="307"/>
      <c r="D3" s="307"/>
      <c r="E3" s="151" t="s">
        <v>607</v>
      </c>
      <c r="F3" s="151" t="s">
        <v>608</v>
      </c>
      <c r="G3" s="151" t="s">
        <v>607</v>
      </c>
      <c r="H3" s="151" t="s">
        <v>608</v>
      </c>
      <c r="I3" s="151" t="s">
        <v>607</v>
      </c>
      <c r="J3" s="151" t="s">
        <v>608</v>
      </c>
      <c r="K3" s="151" t="s">
        <v>607</v>
      </c>
      <c r="L3" s="151" t="s">
        <v>608</v>
      </c>
      <c r="M3" s="307"/>
      <c r="N3" s="306"/>
      <c r="O3" s="306"/>
      <c r="P3" s="306"/>
      <c r="Q3" s="306"/>
      <c r="R3" s="306"/>
      <c r="S3" s="306"/>
      <c r="T3" s="306"/>
      <c r="U3" s="306"/>
      <c r="V3" s="306"/>
      <c r="W3" s="306"/>
      <c r="X3" s="306"/>
      <c r="Y3" s="306"/>
      <c r="Z3" s="306"/>
      <c r="AA3" s="306"/>
      <c r="AB3" s="306"/>
      <c r="AC3" s="306"/>
      <c r="AD3" s="306"/>
      <c r="AE3" s="306"/>
      <c r="AF3" s="306"/>
      <c r="AG3" s="306"/>
      <c r="AH3" s="306"/>
      <c r="AI3" s="306"/>
      <c r="AJ3" s="306"/>
      <c r="AK3" s="306"/>
      <c r="AL3" s="306"/>
      <c r="AM3" s="306"/>
      <c r="AN3" s="306"/>
      <c r="AO3" s="306"/>
      <c r="AP3" s="306"/>
      <c r="AQ3" s="306"/>
      <c r="AR3" s="306"/>
      <c r="AS3" s="306"/>
      <c r="AT3" s="306"/>
      <c r="AU3" s="306"/>
      <c r="AV3" s="306"/>
      <c r="AW3" s="306"/>
    </row>
    <row r="4" spans="1:51" ht="30" customHeight="1">
      <c r="A4" s="311" t="s">
        <v>985</v>
      </c>
      <c r="B4" s="311"/>
      <c r="C4" s="311"/>
      <c r="D4" s="311"/>
      <c r="E4" s="312"/>
      <c r="F4" s="313"/>
      <c r="G4" s="312"/>
      <c r="H4" s="313"/>
      <c r="I4" s="312"/>
      <c r="J4" s="313"/>
      <c r="K4" s="312"/>
      <c r="L4" s="313"/>
      <c r="M4" s="311"/>
      <c r="N4" s="153" t="s">
        <v>1655</v>
      </c>
    </row>
    <row r="5" spans="1:51" ht="30" customHeight="1">
      <c r="A5" s="144" t="s">
        <v>986</v>
      </c>
      <c r="B5" s="144" t="s">
        <v>987</v>
      </c>
      <c r="C5" s="144" t="s">
        <v>203</v>
      </c>
      <c r="D5" s="145">
        <v>1</v>
      </c>
      <c r="E5" s="155">
        <f>'단가대비표(기계소방)'!O159</f>
        <v>8000</v>
      </c>
      <c r="F5" s="154">
        <f t="shared" ref="F5:F12" si="0">TRUNC(E5*D5,1)</f>
        <v>8000</v>
      </c>
      <c r="G5" s="155">
        <f>'단가대비표(기계소방)'!P159</f>
        <v>0</v>
      </c>
      <c r="H5" s="154">
        <f t="shared" ref="H5:H12" si="1">TRUNC(G5*D5,1)</f>
        <v>0</v>
      </c>
      <c r="I5" s="155">
        <f>'단가대비표(기계소방)'!V159</f>
        <v>0</v>
      </c>
      <c r="J5" s="154">
        <f t="shared" ref="J5:J12" si="2">TRUNC(I5*D5,1)</f>
        <v>0</v>
      </c>
      <c r="K5" s="155">
        <f t="shared" ref="K5:L12" si="3">TRUNC(E5+G5+I5,1)</f>
        <v>8000</v>
      </c>
      <c r="L5" s="154">
        <f t="shared" si="3"/>
        <v>8000</v>
      </c>
      <c r="M5" s="144" t="s">
        <v>489</v>
      </c>
      <c r="N5" s="147" t="s">
        <v>1655</v>
      </c>
      <c r="O5" s="147" t="s">
        <v>1988</v>
      </c>
      <c r="P5" s="147" t="s">
        <v>485</v>
      </c>
      <c r="Q5" s="147" t="s">
        <v>485</v>
      </c>
      <c r="R5" s="147" t="s">
        <v>655</v>
      </c>
      <c r="S5" s="148"/>
      <c r="T5" s="148"/>
      <c r="U5" s="148"/>
      <c r="V5" s="148"/>
      <c r="W5" s="148"/>
      <c r="X5" s="148"/>
      <c r="Y5" s="148"/>
      <c r="Z5" s="148"/>
      <c r="AA5" s="148"/>
      <c r="AB5" s="148"/>
      <c r="AC5" s="148"/>
      <c r="AD5" s="148"/>
      <c r="AE5" s="148"/>
      <c r="AF5" s="148"/>
      <c r="AG5" s="148"/>
      <c r="AH5" s="148"/>
      <c r="AI5" s="148"/>
      <c r="AJ5" s="148"/>
      <c r="AK5" s="148"/>
      <c r="AL5" s="148"/>
      <c r="AM5" s="148"/>
      <c r="AN5" s="148"/>
      <c r="AO5" s="148"/>
      <c r="AP5" s="148"/>
      <c r="AQ5" s="148"/>
      <c r="AR5" s="148"/>
      <c r="AS5" s="148"/>
      <c r="AT5" s="148"/>
      <c r="AU5" s="148"/>
      <c r="AV5" s="147" t="s">
        <v>489</v>
      </c>
      <c r="AW5" s="147" t="s">
        <v>1989</v>
      </c>
      <c r="AX5" s="147" t="s">
        <v>489</v>
      </c>
      <c r="AY5" s="147" t="s">
        <v>489</v>
      </c>
    </row>
    <row r="6" spans="1:51" ht="30" customHeight="1">
      <c r="A6" s="144" t="s">
        <v>678</v>
      </c>
      <c r="B6" s="144" t="s">
        <v>679</v>
      </c>
      <c r="C6" s="144" t="s">
        <v>203</v>
      </c>
      <c r="D6" s="145">
        <v>1</v>
      </c>
      <c r="E6" s="155">
        <f>'단가대비표(기계소방)'!O127</f>
        <v>710</v>
      </c>
      <c r="F6" s="154">
        <f t="shared" si="0"/>
        <v>710</v>
      </c>
      <c r="G6" s="155">
        <f>'단가대비표(기계소방)'!P127</f>
        <v>0</v>
      </c>
      <c r="H6" s="154">
        <f t="shared" si="1"/>
        <v>0</v>
      </c>
      <c r="I6" s="155">
        <f>'단가대비표(기계소방)'!V127</f>
        <v>0</v>
      </c>
      <c r="J6" s="154">
        <f t="shared" si="2"/>
        <v>0</v>
      </c>
      <c r="K6" s="155">
        <f t="shared" si="3"/>
        <v>710</v>
      </c>
      <c r="L6" s="154">
        <f t="shared" si="3"/>
        <v>710</v>
      </c>
      <c r="M6" s="144" t="s">
        <v>489</v>
      </c>
      <c r="N6" s="147" t="s">
        <v>1655</v>
      </c>
      <c r="O6" s="147" t="s">
        <v>1582</v>
      </c>
      <c r="P6" s="147" t="s">
        <v>485</v>
      </c>
      <c r="Q6" s="147" t="s">
        <v>485</v>
      </c>
      <c r="R6" s="147" t="s">
        <v>655</v>
      </c>
      <c r="S6" s="148"/>
      <c r="T6" s="148"/>
      <c r="U6" s="148"/>
      <c r="V6" s="148"/>
      <c r="W6" s="148"/>
      <c r="X6" s="148"/>
      <c r="Y6" s="148"/>
      <c r="Z6" s="148"/>
      <c r="AA6" s="148"/>
      <c r="AB6" s="148"/>
      <c r="AC6" s="148"/>
      <c r="AD6" s="148"/>
      <c r="AE6" s="148"/>
      <c r="AF6" s="148"/>
      <c r="AG6" s="148"/>
      <c r="AH6" s="148"/>
      <c r="AI6" s="148"/>
      <c r="AJ6" s="148"/>
      <c r="AK6" s="148"/>
      <c r="AL6" s="148"/>
      <c r="AM6" s="148"/>
      <c r="AN6" s="148"/>
      <c r="AO6" s="148"/>
      <c r="AP6" s="148"/>
      <c r="AQ6" s="148"/>
      <c r="AR6" s="148"/>
      <c r="AS6" s="148"/>
      <c r="AT6" s="148"/>
      <c r="AU6" s="148"/>
      <c r="AV6" s="147" t="s">
        <v>489</v>
      </c>
      <c r="AW6" s="147" t="s">
        <v>1990</v>
      </c>
      <c r="AX6" s="147" t="s">
        <v>489</v>
      </c>
      <c r="AY6" s="147" t="s">
        <v>489</v>
      </c>
    </row>
    <row r="7" spans="1:51" ht="30" customHeight="1">
      <c r="A7" s="144" t="s">
        <v>678</v>
      </c>
      <c r="B7" s="144" t="s">
        <v>684</v>
      </c>
      <c r="C7" s="144" t="s">
        <v>203</v>
      </c>
      <c r="D7" s="145">
        <v>1</v>
      </c>
      <c r="E7" s="155">
        <f>'단가대비표(기계소방)'!O141</f>
        <v>950</v>
      </c>
      <c r="F7" s="154">
        <f t="shared" si="0"/>
        <v>950</v>
      </c>
      <c r="G7" s="155">
        <f>'단가대비표(기계소방)'!P141</f>
        <v>0</v>
      </c>
      <c r="H7" s="154">
        <f t="shared" si="1"/>
        <v>0</v>
      </c>
      <c r="I7" s="155">
        <f>'단가대비표(기계소방)'!V141</f>
        <v>0</v>
      </c>
      <c r="J7" s="154">
        <f t="shared" si="2"/>
        <v>0</v>
      </c>
      <c r="K7" s="155">
        <f t="shared" si="3"/>
        <v>950</v>
      </c>
      <c r="L7" s="154">
        <f t="shared" si="3"/>
        <v>950</v>
      </c>
      <c r="M7" s="144" t="s">
        <v>489</v>
      </c>
      <c r="N7" s="147" t="s">
        <v>1655</v>
      </c>
      <c r="O7" s="147" t="s">
        <v>1592</v>
      </c>
      <c r="P7" s="147" t="s">
        <v>485</v>
      </c>
      <c r="Q7" s="147" t="s">
        <v>485</v>
      </c>
      <c r="R7" s="147" t="s">
        <v>655</v>
      </c>
      <c r="S7" s="148"/>
      <c r="T7" s="148"/>
      <c r="U7" s="148"/>
      <c r="V7" s="148"/>
      <c r="W7" s="148"/>
      <c r="X7" s="148"/>
      <c r="Y7" s="148"/>
      <c r="Z7" s="148"/>
      <c r="AA7" s="148"/>
      <c r="AB7" s="148"/>
      <c r="AC7" s="148"/>
      <c r="AD7" s="148"/>
      <c r="AE7" s="148"/>
      <c r="AF7" s="148"/>
      <c r="AG7" s="148"/>
      <c r="AH7" s="148"/>
      <c r="AI7" s="148"/>
      <c r="AJ7" s="148"/>
      <c r="AK7" s="148"/>
      <c r="AL7" s="148"/>
      <c r="AM7" s="148"/>
      <c r="AN7" s="148"/>
      <c r="AO7" s="148"/>
      <c r="AP7" s="148"/>
      <c r="AQ7" s="148"/>
      <c r="AR7" s="148"/>
      <c r="AS7" s="148"/>
      <c r="AT7" s="148"/>
      <c r="AU7" s="148"/>
      <c r="AV7" s="147" t="s">
        <v>489</v>
      </c>
      <c r="AW7" s="147" t="s">
        <v>1991</v>
      </c>
      <c r="AX7" s="147" t="s">
        <v>489</v>
      </c>
      <c r="AY7" s="147" t="s">
        <v>489</v>
      </c>
    </row>
    <row r="8" spans="1:51" ht="30" customHeight="1">
      <c r="A8" s="144" t="s">
        <v>988</v>
      </c>
      <c r="B8" s="144" t="s">
        <v>989</v>
      </c>
      <c r="C8" s="144" t="s">
        <v>203</v>
      </c>
      <c r="D8" s="145">
        <v>1</v>
      </c>
      <c r="E8" s="155">
        <f>'단가대비표(기계소방)'!O149</f>
        <v>850</v>
      </c>
      <c r="F8" s="154">
        <f t="shared" si="0"/>
        <v>850</v>
      </c>
      <c r="G8" s="155">
        <f>'단가대비표(기계소방)'!P149</f>
        <v>0</v>
      </c>
      <c r="H8" s="154">
        <f t="shared" si="1"/>
        <v>0</v>
      </c>
      <c r="I8" s="155">
        <f>'단가대비표(기계소방)'!V149</f>
        <v>0</v>
      </c>
      <c r="J8" s="154">
        <f t="shared" si="2"/>
        <v>0</v>
      </c>
      <c r="K8" s="155">
        <f t="shared" si="3"/>
        <v>850</v>
      </c>
      <c r="L8" s="154">
        <f t="shared" si="3"/>
        <v>850</v>
      </c>
      <c r="M8" s="144" t="s">
        <v>489</v>
      </c>
      <c r="N8" s="147" t="s">
        <v>1655</v>
      </c>
      <c r="O8" s="147" t="s">
        <v>1992</v>
      </c>
      <c r="P8" s="147" t="s">
        <v>485</v>
      </c>
      <c r="Q8" s="147" t="s">
        <v>485</v>
      </c>
      <c r="R8" s="147" t="s">
        <v>655</v>
      </c>
      <c r="S8" s="148"/>
      <c r="T8" s="148"/>
      <c r="U8" s="148"/>
      <c r="V8" s="148"/>
      <c r="W8" s="148"/>
      <c r="X8" s="148"/>
      <c r="Y8" s="148"/>
      <c r="Z8" s="148"/>
      <c r="AA8" s="148"/>
      <c r="AB8" s="148"/>
      <c r="AC8" s="148"/>
      <c r="AD8" s="148"/>
      <c r="AE8" s="148"/>
      <c r="AF8" s="148"/>
      <c r="AG8" s="148"/>
      <c r="AH8" s="148"/>
      <c r="AI8" s="148"/>
      <c r="AJ8" s="148"/>
      <c r="AK8" s="148"/>
      <c r="AL8" s="148"/>
      <c r="AM8" s="148"/>
      <c r="AN8" s="148"/>
      <c r="AO8" s="148"/>
      <c r="AP8" s="148"/>
      <c r="AQ8" s="148"/>
      <c r="AR8" s="148"/>
      <c r="AS8" s="148"/>
      <c r="AT8" s="148"/>
      <c r="AU8" s="148"/>
      <c r="AV8" s="147" t="s">
        <v>489</v>
      </c>
      <c r="AW8" s="147" t="s">
        <v>1993</v>
      </c>
      <c r="AX8" s="147" t="s">
        <v>489</v>
      </c>
      <c r="AY8" s="147" t="s">
        <v>489</v>
      </c>
    </row>
    <row r="9" spans="1:51" ht="30" customHeight="1">
      <c r="A9" s="144" t="s">
        <v>990</v>
      </c>
      <c r="B9" s="144" t="s">
        <v>489</v>
      </c>
      <c r="C9" s="144" t="s">
        <v>309</v>
      </c>
      <c r="D9" s="145">
        <v>1</v>
      </c>
      <c r="E9" s="155">
        <f>'단가대비표(기계소방)'!O160</f>
        <v>6000</v>
      </c>
      <c r="F9" s="154">
        <f t="shared" si="0"/>
        <v>6000</v>
      </c>
      <c r="G9" s="155">
        <f>'단가대비표(기계소방)'!P160</f>
        <v>0</v>
      </c>
      <c r="H9" s="154">
        <f t="shared" si="1"/>
        <v>0</v>
      </c>
      <c r="I9" s="155">
        <f>'단가대비표(기계소방)'!V160</f>
        <v>0</v>
      </c>
      <c r="J9" s="154">
        <f t="shared" si="2"/>
        <v>0</v>
      </c>
      <c r="K9" s="155">
        <f t="shared" si="3"/>
        <v>6000</v>
      </c>
      <c r="L9" s="154">
        <f t="shared" si="3"/>
        <v>6000</v>
      </c>
      <c r="M9" s="144" t="s">
        <v>489</v>
      </c>
      <c r="N9" s="147" t="s">
        <v>1655</v>
      </c>
      <c r="O9" s="147" t="s">
        <v>1994</v>
      </c>
      <c r="P9" s="147" t="s">
        <v>485</v>
      </c>
      <c r="Q9" s="147" t="s">
        <v>485</v>
      </c>
      <c r="R9" s="147" t="s">
        <v>655</v>
      </c>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7" t="s">
        <v>489</v>
      </c>
      <c r="AW9" s="147" t="s">
        <v>1995</v>
      </c>
      <c r="AX9" s="147" t="s">
        <v>489</v>
      </c>
      <c r="AY9" s="147" t="s">
        <v>489</v>
      </c>
    </row>
    <row r="10" spans="1:51" ht="30" customHeight="1">
      <c r="A10" s="144" t="s">
        <v>991</v>
      </c>
      <c r="B10" s="144" t="s">
        <v>992</v>
      </c>
      <c r="C10" s="144" t="s">
        <v>203</v>
      </c>
      <c r="D10" s="145">
        <v>1</v>
      </c>
      <c r="E10" s="155">
        <f>'단가대비표(기계소방)'!O94</f>
        <v>2500</v>
      </c>
      <c r="F10" s="154">
        <f t="shared" si="0"/>
        <v>2500</v>
      </c>
      <c r="G10" s="155">
        <f>'단가대비표(기계소방)'!P94</f>
        <v>0</v>
      </c>
      <c r="H10" s="154">
        <f t="shared" si="1"/>
        <v>0</v>
      </c>
      <c r="I10" s="155">
        <f>'단가대비표(기계소방)'!V94</f>
        <v>0</v>
      </c>
      <c r="J10" s="154">
        <f t="shared" si="2"/>
        <v>0</v>
      </c>
      <c r="K10" s="155">
        <f t="shared" si="3"/>
        <v>2500</v>
      </c>
      <c r="L10" s="154">
        <f t="shared" si="3"/>
        <v>2500</v>
      </c>
      <c r="M10" s="144" t="s">
        <v>489</v>
      </c>
      <c r="N10" s="147" t="s">
        <v>1655</v>
      </c>
      <c r="O10" s="147" t="s">
        <v>1996</v>
      </c>
      <c r="P10" s="147" t="s">
        <v>485</v>
      </c>
      <c r="Q10" s="147" t="s">
        <v>485</v>
      </c>
      <c r="R10" s="147" t="s">
        <v>655</v>
      </c>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7" t="s">
        <v>489</v>
      </c>
      <c r="AW10" s="147" t="s">
        <v>1997</v>
      </c>
      <c r="AX10" s="147" t="s">
        <v>489</v>
      </c>
      <c r="AY10" s="147" t="s">
        <v>489</v>
      </c>
    </row>
    <row r="11" spans="1:51" ht="30" customHeight="1">
      <c r="A11" s="144" t="s">
        <v>755</v>
      </c>
      <c r="B11" s="144" t="s">
        <v>664</v>
      </c>
      <c r="C11" s="144" t="s">
        <v>317</v>
      </c>
      <c r="D11" s="145">
        <v>4.2500000000000003E-2</v>
      </c>
      <c r="E11" s="155">
        <f>'단가대비표(기계소방)'!O196</f>
        <v>0</v>
      </c>
      <c r="F11" s="154">
        <f t="shared" si="0"/>
        <v>0</v>
      </c>
      <c r="G11" s="155">
        <f>'단가대비표(기계소방)'!P196</f>
        <v>214118</v>
      </c>
      <c r="H11" s="154">
        <f t="shared" si="1"/>
        <v>9100</v>
      </c>
      <c r="I11" s="155">
        <f>'단가대비표(기계소방)'!V196</f>
        <v>0</v>
      </c>
      <c r="J11" s="154">
        <f t="shared" si="2"/>
        <v>0</v>
      </c>
      <c r="K11" s="155">
        <f t="shared" si="3"/>
        <v>214118</v>
      </c>
      <c r="L11" s="154">
        <f t="shared" si="3"/>
        <v>9100</v>
      </c>
      <c r="M11" s="144" t="s">
        <v>489</v>
      </c>
      <c r="N11" s="147" t="s">
        <v>1655</v>
      </c>
      <c r="O11" s="147" t="s">
        <v>1696</v>
      </c>
      <c r="P11" s="147" t="s">
        <v>485</v>
      </c>
      <c r="Q11" s="147" t="s">
        <v>485</v>
      </c>
      <c r="R11" s="147" t="s">
        <v>655</v>
      </c>
      <c r="S11" s="148"/>
      <c r="T11" s="148"/>
      <c r="U11" s="148"/>
      <c r="V11" s="148">
        <v>1</v>
      </c>
      <c r="W11" s="148"/>
      <c r="X11" s="148"/>
      <c r="Y11" s="148"/>
      <c r="Z11" s="148"/>
      <c r="AA11" s="148"/>
      <c r="AB11" s="148"/>
      <c r="AC11" s="148"/>
      <c r="AD11" s="148"/>
      <c r="AE11" s="148"/>
      <c r="AF11" s="148"/>
      <c r="AG11" s="148"/>
      <c r="AH11" s="148"/>
      <c r="AI11" s="148"/>
      <c r="AJ11" s="148"/>
      <c r="AK11" s="148"/>
      <c r="AL11" s="148"/>
      <c r="AM11" s="148"/>
      <c r="AN11" s="148"/>
      <c r="AO11" s="148"/>
      <c r="AP11" s="148"/>
      <c r="AQ11" s="148"/>
      <c r="AR11" s="148"/>
      <c r="AS11" s="148"/>
      <c r="AT11" s="148"/>
      <c r="AU11" s="148"/>
      <c r="AV11" s="147" t="s">
        <v>489</v>
      </c>
      <c r="AW11" s="147" t="s">
        <v>1998</v>
      </c>
      <c r="AX11" s="147" t="s">
        <v>489</v>
      </c>
      <c r="AY11" s="147" t="s">
        <v>489</v>
      </c>
    </row>
    <row r="12" spans="1:51" ht="30" customHeight="1">
      <c r="A12" s="144" t="s">
        <v>666</v>
      </c>
      <c r="B12" s="144" t="s">
        <v>667</v>
      </c>
      <c r="C12" s="144" t="s">
        <v>387</v>
      </c>
      <c r="D12" s="145">
        <v>1</v>
      </c>
      <c r="E12" s="155">
        <f>TRUNC(SUMIF(V5:V12, RIGHTB(O12, 1), H5:H12)*U12, 2)</f>
        <v>273</v>
      </c>
      <c r="F12" s="154">
        <f t="shared" si="0"/>
        <v>273</v>
      </c>
      <c r="G12" s="155">
        <v>0</v>
      </c>
      <c r="H12" s="154">
        <f t="shared" si="1"/>
        <v>0</v>
      </c>
      <c r="I12" s="155">
        <v>0</v>
      </c>
      <c r="J12" s="154">
        <f t="shared" si="2"/>
        <v>0</v>
      </c>
      <c r="K12" s="155">
        <f t="shared" si="3"/>
        <v>273</v>
      </c>
      <c r="L12" s="154">
        <f t="shared" si="3"/>
        <v>273</v>
      </c>
      <c r="M12" s="144" t="s">
        <v>489</v>
      </c>
      <c r="N12" s="147" t="s">
        <v>1655</v>
      </c>
      <c r="O12" s="147" t="s">
        <v>1568</v>
      </c>
      <c r="P12" s="147" t="s">
        <v>485</v>
      </c>
      <c r="Q12" s="147" t="s">
        <v>485</v>
      </c>
      <c r="R12" s="147" t="s">
        <v>485</v>
      </c>
      <c r="S12" s="148">
        <v>1</v>
      </c>
      <c r="T12" s="148">
        <v>0</v>
      </c>
      <c r="U12" s="148">
        <v>0.03</v>
      </c>
      <c r="V12" s="148"/>
      <c r="W12" s="148"/>
      <c r="X12" s="148"/>
      <c r="Y12" s="148"/>
      <c r="Z12" s="148"/>
      <c r="AA12" s="148"/>
      <c r="AB12" s="148"/>
      <c r="AC12" s="148"/>
      <c r="AD12" s="148"/>
      <c r="AE12" s="148"/>
      <c r="AF12" s="148"/>
      <c r="AG12" s="148"/>
      <c r="AH12" s="148"/>
      <c r="AI12" s="148"/>
      <c r="AJ12" s="148"/>
      <c r="AK12" s="148"/>
      <c r="AL12" s="148"/>
      <c r="AM12" s="148"/>
      <c r="AN12" s="148"/>
      <c r="AO12" s="148"/>
      <c r="AP12" s="148"/>
      <c r="AQ12" s="148"/>
      <c r="AR12" s="148"/>
      <c r="AS12" s="148"/>
      <c r="AT12" s="148"/>
      <c r="AU12" s="148"/>
      <c r="AV12" s="147" t="s">
        <v>489</v>
      </c>
      <c r="AW12" s="147" t="s">
        <v>1999</v>
      </c>
      <c r="AX12" s="147" t="s">
        <v>489</v>
      </c>
      <c r="AY12" s="147" t="s">
        <v>489</v>
      </c>
    </row>
    <row r="13" spans="1:51" ht="30" customHeight="1">
      <c r="A13" s="144" t="s">
        <v>993</v>
      </c>
      <c r="B13" s="144" t="s">
        <v>489</v>
      </c>
      <c r="C13" s="144" t="s">
        <v>489</v>
      </c>
      <c r="D13" s="145"/>
      <c r="E13" s="155"/>
      <c r="F13" s="154">
        <f>TRUNC(SUMIF(N5:N12, N4, F5:F12),0)</f>
        <v>19283</v>
      </c>
      <c r="G13" s="155"/>
      <c r="H13" s="154">
        <f>TRUNC(SUMIF(N5:N12, N4, H5:H12),0)</f>
        <v>9100</v>
      </c>
      <c r="I13" s="155"/>
      <c r="J13" s="154">
        <f>TRUNC(SUMIF(N5:N12, N4, J5:J12),0)</f>
        <v>0</v>
      </c>
      <c r="K13" s="155"/>
      <c r="L13" s="154">
        <f>F13+H13+J13</f>
        <v>28383</v>
      </c>
      <c r="M13" s="144" t="s">
        <v>489</v>
      </c>
      <c r="N13" s="147" t="s">
        <v>668</v>
      </c>
      <c r="O13" s="147" t="s">
        <v>668</v>
      </c>
      <c r="P13" s="147" t="s">
        <v>489</v>
      </c>
      <c r="Q13" s="147" t="s">
        <v>489</v>
      </c>
      <c r="R13" s="147" t="s">
        <v>489</v>
      </c>
      <c r="S13" s="148"/>
      <c r="T13" s="148"/>
      <c r="U13" s="148"/>
      <c r="V13" s="148"/>
      <c r="W13" s="148"/>
      <c r="X13" s="148"/>
      <c r="Y13" s="148"/>
      <c r="Z13" s="148"/>
      <c r="AA13" s="148"/>
      <c r="AB13" s="148"/>
      <c r="AC13" s="148"/>
      <c r="AD13" s="148"/>
      <c r="AE13" s="148"/>
      <c r="AF13" s="148"/>
      <c r="AG13" s="148"/>
      <c r="AH13" s="148"/>
      <c r="AI13" s="148"/>
      <c r="AJ13" s="148"/>
      <c r="AK13" s="148"/>
      <c r="AL13" s="148"/>
      <c r="AM13" s="148"/>
      <c r="AN13" s="148"/>
      <c r="AO13" s="148"/>
      <c r="AP13" s="148"/>
      <c r="AQ13" s="148"/>
      <c r="AR13" s="148"/>
      <c r="AS13" s="148"/>
      <c r="AT13" s="148"/>
      <c r="AU13" s="148"/>
      <c r="AV13" s="147" t="s">
        <v>489</v>
      </c>
      <c r="AW13" s="147" t="s">
        <v>489</v>
      </c>
      <c r="AX13" s="147" t="s">
        <v>489</v>
      </c>
      <c r="AY13" s="147" t="s">
        <v>489</v>
      </c>
    </row>
    <row r="14" spans="1:51" ht="30" customHeight="1">
      <c r="A14" s="145"/>
      <c r="B14" s="145"/>
      <c r="C14" s="145"/>
      <c r="D14" s="145"/>
      <c r="E14" s="155"/>
      <c r="F14" s="154"/>
      <c r="G14" s="155"/>
      <c r="H14" s="154"/>
      <c r="I14" s="155"/>
      <c r="J14" s="154"/>
      <c r="K14" s="155"/>
      <c r="L14" s="154"/>
      <c r="M14" s="145"/>
    </row>
    <row r="15" spans="1:51" ht="30" customHeight="1">
      <c r="A15" s="311" t="s">
        <v>994</v>
      </c>
      <c r="B15" s="311"/>
      <c r="C15" s="311"/>
      <c r="D15" s="311"/>
      <c r="E15" s="312"/>
      <c r="F15" s="313"/>
      <c r="G15" s="312"/>
      <c r="H15" s="313"/>
      <c r="I15" s="312"/>
      <c r="J15" s="313"/>
      <c r="K15" s="312"/>
      <c r="L15" s="313"/>
      <c r="M15" s="311"/>
      <c r="N15" s="153" t="s">
        <v>1657</v>
      </c>
    </row>
    <row r="16" spans="1:51" ht="30" customHeight="1">
      <c r="A16" s="144" t="s">
        <v>995</v>
      </c>
      <c r="B16" s="144" t="s">
        <v>996</v>
      </c>
      <c r="C16" s="144" t="s">
        <v>849</v>
      </c>
      <c r="D16" s="145">
        <v>0.19</v>
      </c>
      <c r="E16" s="155">
        <f>'단가대비표(기계소방)'!O12</f>
        <v>2520</v>
      </c>
      <c r="F16" s="154">
        <f>TRUNC(E16*D16,1)</f>
        <v>478.8</v>
      </c>
      <c r="G16" s="155">
        <f>'단가대비표(기계소방)'!P12</f>
        <v>0</v>
      </c>
      <c r="H16" s="154">
        <f>TRUNC(G16*D16,1)</f>
        <v>0</v>
      </c>
      <c r="I16" s="155">
        <f>'단가대비표(기계소방)'!V12</f>
        <v>0</v>
      </c>
      <c r="J16" s="154">
        <f>TRUNC(I16*D16,1)</f>
        <v>0</v>
      </c>
      <c r="K16" s="155">
        <f t="shared" ref="K16:L19" si="4">TRUNC(E16+G16+I16,1)</f>
        <v>2520</v>
      </c>
      <c r="L16" s="154">
        <f t="shared" si="4"/>
        <v>478.8</v>
      </c>
      <c r="M16" s="144" t="s">
        <v>489</v>
      </c>
      <c r="N16" s="147" t="s">
        <v>1657</v>
      </c>
      <c r="O16" s="147" t="s">
        <v>2000</v>
      </c>
      <c r="P16" s="147" t="s">
        <v>485</v>
      </c>
      <c r="Q16" s="147" t="s">
        <v>485</v>
      </c>
      <c r="R16" s="147" t="s">
        <v>655</v>
      </c>
      <c r="S16" s="148"/>
      <c r="T16" s="148"/>
      <c r="U16" s="148"/>
      <c r="V16" s="148"/>
      <c r="W16" s="148"/>
      <c r="X16" s="148"/>
      <c r="Y16" s="148"/>
      <c r="Z16" s="148"/>
      <c r="AA16" s="148"/>
      <c r="AB16" s="148"/>
      <c r="AC16" s="148"/>
      <c r="AD16" s="148"/>
      <c r="AE16" s="148"/>
      <c r="AF16" s="148"/>
      <c r="AG16" s="148"/>
      <c r="AH16" s="148"/>
      <c r="AI16" s="148"/>
      <c r="AJ16" s="148"/>
      <c r="AK16" s="148"/>
      <c r="AL16" s="148"/>
      <c r="AM16" s="148"/>
      <c r="AN16" s="148"/>
      <c r="AO16" s="148"/>
      <c r="AP16" s="148"/>
      <c r="AQ16" s="148"/>
      <c r="AR16" s="148"/>
      <c r="AS16" s="148"/>
      <c r="AT16" s="148"/>
      <c r="AU16" s="148"/>
      <c r="AV16" s="147" t="s">
        <v>489</v>
      </c>
      <c r="AW16" s="147" t="s">
        <v>2001</v>
      </c>
      <c r="AX16" s="147" t="s">
        <v>489</v>
      </c>
      <c r="AY16" s="147" t="s">
        <v>489</v>
      </c>
    </row>
    <row r="17" spans="1:51" ht="30" customHeight="1">
      <c r="A17" s="144" t="s">
        <v>997</v>
      </c>
      <c r="B17" s="144" t="s">
        <v>998</v>
      </c>
      <c r="C17" s="144" t="s">
        <v>999</v>
      </c>
      <c r="D17" s="145">
        <v>0.33500000000000002</v>
      </c>
      <c r="E17" s="155">
        <f>'단가대비표(기계소방)'!O190</f>
        <v>92</v>
      </c>
      <c r="F17" s="154">
        <f>TRUNC(E17*D17,1)</f>
        <v>30.8</v>
      </c>
      <c r="G17" s="155">
        <f>'단가대비표(기계소방)'!P190</f>
        <v>0</v>
      </c>
      <c r="H17" s="154">
        <f>TRUNC(G17*D17,1)</f>
        <v>0</v>
      </c>
      <c r="I17" s="155">
        <f>'단가대비표(기계소방)'!V190</f>
        <v>79</v>
      </c>
      <c r="J17" s="154">
        <f>TRUNC(I17*D17,1)</f>
        <v>26.4</v>
      </c>
      <c r="K17" s="155">
        <f t="shared" si="4"/>
        <v>171</v>
      </c>
      <c r="L17" s="154">
        <f t="shared" si="4"/>
        <v>57.2</v>
      </c>
      <c r="M17" s="144" t="s">
        <v>489</v>
      </c>
      <c r="N17" s="147" t="s">
        <v>1657</v>
      </c>
      <c r="O17" s="147" t="s">
        <v>2002</v>
      </c>
      <c r="P17" s="147" t="s">
        <v>485</v>
      </c>
      <c r="Q17" s="147" t="s">
        <v>485</v>
      </c>
      <c r="R17" s="147" t="s">
        <v>655</v>
      </c>
      <c r="S17" s="148"/>
      <c r="T17" s="148"/>
      <c r="U17" s="148"/>
      <c r="V17" s="148"/>
      <c r="W17" s="148"/>
      <c r="X17" s="148"/>
      <c r="Y17" s="148"/>
      <c r="Z17" s="148"/>
      <c r="AA17" s="148"/>
      <c r="AB17" s="148"/>
      <c r="AC17" s="148"/>
      <c r="AD17" s="148"/>
      <c r="AE17" s="148"/>
      <c r="AF17" s="148"/>
      <c r="AG17" s="148"/>
      <c r="AH17" s="148"/>
      <c r="AI17" s="148"/>
      <c r="AJ17" s="148"/>
      <c r="AK17" s="148"/>
      <c r="AL17" s="148"/>
      <c r="AM17" s="148"/>
      <c r="AN17" s="148"/>
      <c r="AO17" s="148"/>
      <c r="AP17" s="148"/>
      <c r="AQ17" s="148"/>
      <c r="AR17" s="148"/>
      <c r="AS17" s="148"/>
      <c r="AT17" s="148"/>
      <c r="AU17" s="148"/>
      <c r="AV17" s="147" t="s">
        <v>489</v>
      </c>
      <c r="AW17" s="147" t="s">
        <v>2003</v>
      </c>
      <c r="AX17" s="147" t="s">
        <v>489</v>
      </c>
      <c r="AY17" s="147" t="s">
        <v>489</v>
      </c>
    </row>
    <row r="18" spans="1:51" ht="30" customHeight="1">
      <c r="A18" s="144" t="s">
        <v>1000</v>
      </c>
      <c r="B18" s="144" t="s">
        <v>664</v>
      </c>
      <c r="C18" s="144" t="s">
        <v>317</v>
      </c>
      <c r="D18" s="145">
        <v>0.1028</v>
      </c>
      <c r="E18" s="155">
        <f>'단가대비표(기계소방)'!O194</f>
        <v>0</v>
      </c>
      <c r="F18" s="154">
        <f>TRUNC(E18*D18,1)</f>
        <v>0</v>
      </c>
      <c r="G18" s="155">
        <f>'단가대비표(기계소방)'!P194</f>
        <v>249748</v>
      </c>
      <c r="H18" s="154">
        <f>TRUNC(G18*D18,1)</f>
        <v>25674</v>
      </c>
      <c r="I18" s="155">
        <f>'단가대비표(기계소방)'!V194</f>
        <v>0</v>
      </c>
      <c r="J18" s="154">
        <f>TRUNC(I18*D18,1)</f>
        <v>0</v>
      </c>
      <c r="K18" s="155">
        <f t="shared" si="4"/>
        <v>249748</v>
      </c>
      <c r="L18" s="154">
        <f t="shared" si="4"/>
        <v>25674</v>
      </c>
      <c r="M18" s="144" t="s">
        <v>489</v>
      </c>
      <c r="N18" s="147" t="s">
        <v>1657</v>
      </c>
      <c r="O18" s="147" t="s">
        <v>2004</v>
      </c>
      <c r="P18" s="147" t="s">
        <v>485</v>
      </c>
      <c r="Q18" s="147" t="s">
        <v>485</v>
      </c>
      <c r="R18" s="147" t="s">
        <v>655</v>
      </c>
      <c r="S18" s="148"/>
      <c r="T18" s="148"/>
      <c r="U18" s="148"/>
      <c r="V18" s="148">
        <v>1</v>
      </c>
      <c r="W18" s="148"/>
      <c r="X18" s="148"/>
      <c r="Y18" s="148"/>
      <c r="Z18" s="148"/>
      <c r="AA18" s="148"/>
      <c r="AB18" s="148"/>
      <c r="AC18" s="148"/>
      <c r="AD18" s="148"/>
      <c r="AE18" s="148"/>
      <c r="AF18" s="148"/>
      <c r="AG18" s="148"/>
      <c r="AH18" s="148"/>
      <c r="AI18" s="148"/>
      <c r="AJ18" s="148"/>
      <c r="AK18" s="148"/>
      <c r="AL18" s="148"/>
      <c r="AM18" s="148"/>
      <c r="AN18" s="148"/>
      <c r="AO18" s="148"/>
      <c r="AP18" s="148"/>
      <c r="AQ18" s="148"/>
      <c r="AR18" s="148"/>
      <c r="AS18" s="148"/>
      <c r="AT18" s="148"/>
      <c r="AU18" s="148"/>
      <c r="AV18" s="147" t="s">
        <v>489</v>
      </c>
      <c r="AW18" s="147" t="s">
        <v>2005</v>
      </c>
      <c r="AX18" s="147" t="s">
        <v>489</v>
      </c>
      <c r="AY18" s="147" t="s">
        <v>489</v>
      </c>
    </row>
    <row r="19" spans="1:51" ht="30" customHeight="1">
      <c r="A19" s="144" t="s">
        <v>666</v>
      </c>
      <c r="B19" s="144" t="s">
        <v>667</v>
      </c>
      <c r="C19" s="144" t="s">
        <v>387</v>
      </c>
      <c r="D19" s="145">
        <v>1</v>
      </c>
      <c r="E19" s="155">
        <f>TRUNC(SUMIF(V16:V19, RIGHTB(O19, 1), H16:H19)*U19, 2)</f>
        <v>770.22</v>
      </c>
      <c r="F19" s="154">
        <f>TRUNC(E19*D19,1)</f>
        <v>770.2</v>
      </c>
      <c r="G19" s="155">
        <v>0</v>
      </c>
      <c r="H19" s="154">
        <f>TRUNC(G19*D19,1)</f>
        <v>0</v>
      </c>
      <c r="I19" s="155">
        <v>0</v>
      </c>
      <c r="J19" s="154">
        <f>TRUNC(I19*D19,1)</f>
        <v>0</v>
      </c>
      <c r="K19" s="155">
        <f t="shared" si="4"/>
        <v>770.2</v>
      </c>
      <c r="L19" s="154">
        <f t="shared" si="4"/>
        <v>770.2</v>
      </c>
      <c r="M19" s="144" t="s">
        <v>489</v>
      </c>
      <c r="N19" s="147" t="s">
        <v>1657</v>
      </c>
      <c r="O19" s="147" t="s">
        <v>1568</v>
      </c>
      <c r="P19" s="147" t="s">
        <v>485</v>
      </c>
      <c r="Q19" s="147" t="s">
        <v>485</v>
      </c>
      <c r="R19" s="147" t="s">
        <v>485</v>
      </c>
      <c r="S19" s="148">
        <v>1</v>
      </c>
      <c r="T19" s="148">
        <v>0</v>
      </c>
      <c r="U19" s="148">
        <v>0.03</v>
      </c>
      <c r="V19" s="148"/>
      <c r="W19" s="148"/>
      <c r="X19" s="148"/>
      <c r="Y19" s="148"/>
      <c r="Z19" s="148"/>
      <c r="AA19" s="148"/>
      <c r="AB19" s="148"/>
      <c r="AC19" s="148"/>
      <c r="AD19" s="148"/>
      <c r="AE19" s="148"/>
      <c r="AF19" s="148"/>
      <c r="AG19" s="148"/>
      <c r="AH19" s="148"/>
      <c r="AI19" s="148"/>
      <c r="AJ19" s="148"/>
      <c r="AK19" s="148"/>
      <c r="AL19" s="148"/>
      <c r="AM19" s="148"/>
      <c r="AN19" s="148"/>
      <c r="AO19" s="148"/>
      <c r="AP19" s="148"/>
      <c r="AQ19" s="148"/>
      <c r="AR19" s="148"/>
      <c r="AS19" s="148"/>
      <c r="AT19" s="148"/>
      <c r="AU19" s="148"/>
      <c r="AV19" s="147" t="s">
        <v>489</v>
      </c>
      <c r="AW19" s="147" t="s">
        <v>2006</v>
      </c>
      <c r="AX19" s="147" t="s">
        <v>489</v>
      </c>
      <c r="AY19" s="147" t="s">
        <v>489</v>
      </c>
    </row>
    <row r="20" spans="1:51" ht="30" customHeight="1">
      <c r="A20" s="144" t="s">
        <v>993</v>
      </c>
      <c r="B20" s="144" t="s">
        <v>489</v>
      </c>
      <c r="C20" s="144" t="s">
        <v>489</v>
      </c>
      <c r="D20" s="145"/>
      <c r="E20" s="155"/>
      <c r="F20" s="154">
        <f>TRUNC(SUMIF(N16:N19, N15, F16:F19),0)</f>
        <v>1279</v>
      </c>
      <c r="G20" s="155"/>
      <c r="H20" s="154">
        <f>TRUNC(SUMIF(N16:N19, N15, H16:H19),0)</f>
        <v>25674</v>
      </c>
      <c r="I20" s="155"/>
      <c r="J20" s="154">
        <f>TRUNC(SUMIF(N16:N19, N15, J16:J19),0)</f>
        <v>26</v>
      </c>
      <c r="K20" s="155"/>
      <c r="L20" s="154">
        <f>F20+H20+J20</f>
        <v>26979</v>
      </c>
      <c r="M20" s="144" t="s">
        <v>489</v>
      </c>
      <c r="N20" s="147" t="s">
        <v>668</v>
      </c>
      <c r="O20" s="147" t="s">
        <v>668</v>
      </c>
      <c r="P20" s="147" t="s">
        <v>489</v>
      </c>
      <c r="Q20" s="147" t="s">
        <v>489</v>
      </c>
      <c r="R20" s="147" t="s">
        <v>489</v>
      </c>
      <c r="S20" s="148"/>
      <c r="T20" s="148"/>
      <c r="U20" s="148"/>
      <c r="V20" s="148"/>
      <c r="W20" s="148"/>
      <c r="X20" s="148"/>
      <c r="Y20" s="148"/>
      <c r="Z20" s="148"/>
      <c r="AA20" s="148"/>
      <c r="AB20" s="148"/>
      <c r="AC20" s="148"/>
      <c r="AD20" s="148"/>
      <c r="AE20" s="148"/>
      <c r="AF20" s="148"/>
      <c r="AG20" s="148"/>
      <c r="AH20" s="148"/>
      <c r="AI20" s="148"/>
      <c r="AJ20" s="148"/>
      <c r="AK20" s="148"/>
      <c r="AL20" s="148"/>
      <c r="AM20" s="148"/>
      <c r="AN20" s="148"/>
      <c r="AO20" s="148"/>
      <c r="AP20" s="148"/>
      <c r="AQ20" s="148"/>
      <c r="AR20" s="148"/>
      <c r="AS20" s="148"/>
      <c r="AT20" s="148"/>
      <c r="AU20" s="148"/>
      <c r="AV20" s="147" t="s">
        <v>489</v>
      </c>
      <c r="AW20" s="147" t="s">
        <v>489</v>
      </c>
      <c r="AX20" s="147" t="s">
        <v>489</v>
      </c>
      <c r="AY20" s="147" t="s">
        <v>489</v>
      </c>
    </row>
    <row r="21" spans="1:51" ht="30" customHeight="1">
      <c r="A21" s="145"/>
      <c r="B21" s="145"/>
      <c r="C21" s="145"/>
      <c r="D21" s="145"/>
      <c r="E21" s="155"/>
      <c r="F21" s="154"/>
      <c r="G21" s="155"/>
      <c r="H21" s="154"/>
      <c r="I21" s="155"/>
      <c r="J21" s="154"/>
      <c r="K21" s="155"/>
      <c r="L21" s="154"/>
      <c r="M21" s="145"/>
    </row>
    <row r="22" spans="1:51" ht="30" customHeight="1">
      <c r="A22" s="311" t="s">
        <v>1001</v>
      </c>
      <c r="B22" s="311"/>
      <c r="C22" s="311"/>
      <c r="D22" s="311"/>
      <c r="E22" s="312"/>
      <c r="F22" s="313"/>
      <c r="G22" s="312"/>
      <c r="H22" s="313"/>
      <c r="I22" s="312"/>
      <c r="J22" s="313"/>
      <c r="K22" s="312"/>
      <c r="L22" s="313"/>
      <c r="M22" s="311"/>
      <c r="N22" s="153" t="s">
        <v>1659</v>
      </c>
    </row>
    <row r="23" spans="1:51" ht="30" customHeight="1">
      <c r="A23" s="144" t="s">
        <v>995</v>
      </c>
      <c r="B23" s="144" t="s">
        <v>996</v>
      </c>
      <c r="C23" s="144" t="s">
        <v>849</v>
      </c>
      <c r="D23" s="145">
        <v>0.28000000000000003</v>
      </c>
      <c r="E23" s="155">
        <f>'단가대비표(기계소방)'!O12</f>
        <v>2520</v>
      </c>
      <c r="F23" s="154">
        <f>TRUNC(E23*D23,1)</f>
        <v>705.6</v>
      </c>
      <c r="G23" s="155">
        <f>'단가대비표(기계소방)'!P12</f>
        <v>0</v>
      </c>
      <c r="H23" s="154">
        <f>TRUNC(G23*D23,1)</f>
        <v>0</v>
      </c>
      <c r="I23" s="155">
        <f>'단가대비표(기계소방)'!V12</f>
        <v>0</v>
      </c>
      <c r="J23" s="154">
        <f>TRUNC(I23*D23,1)</f>
        <v>0</v>
      </c>
      <c r="K23" s="155">
        <f t="shared" ref="K23:L26" si="5">TRUNC(E23+G23+I23,1)</f>
        <v>2520</v>
      </c>
      <c r="L23" s="154">
        <f t="shared" si="5"/>
        <v>705.6</v>
      </c>
      <c r="M23" s="144" t="s">
        <v>489</v>
      </c>
      <c r="N23" s="147" t="s">
        <v>1659</v>
      </c>
      <c r="O23" s="147" t="s">
        <v>2000</v>
      </c>
      <c r="P23" s="147" t="s">
        <v>485</v>
      </c>
      <c r="Q23" s="147" t="s">
        <v>485</v>
      </c>
      <c r="R23" s="147" t="s">
        <v>655</v>
      </c>
      <c r="S23" s="148"/>
      <c r="T23" s="148"/>
      <c r="U23" s="148"/>
      <c r="V23" s="148"/>
      <c r="W23" s="148"/>
      <c r="X23" s="148"/>
      <c r="Y23" s="148"/>
      <c r="Z23" s="148"/>
      <c r="AA23" s="148"/>
      <c r="AB23" s="148"/>
      <c r="AC23" s="148"/>
      <c r="AD23" s="148"/>
      <c r="AE23" s="148"/>
      <c r="AF23" s="148"/>
      <c r="AG23" s="148"/>
      <c r="AH23" s="148"/>
      <c r="AI23" s="148"/>
      <c r="AJ23" s="148"/>
      <c r="AK23" s="148"/>
      <c r="AL23" s="148"/>
      <c r="AM23" s="148"/>
      <c r="AN23" s="148"/>
      <c r="AO23" s="148"/>
      <c r="AP23" s="148"/>
      <c r="AQ23" s="148"/>
      <c r="AR23" s="148"/>
      <c r="AS23" s="148"/>
      <c r="AT23" s="148"/>
      <c r="AU23" s="148"/>
      <c r="AV23" s="147" t="s">
        <v>489</v>
      </c>
      <c r="AW23" s="147" t="s">
        <v>2007</v>
      </c>
      <c r="AX23" s="147" t="s">
        <v>489</v>
      </c>
      <c r="AY23" s="147" t="s">
        <v>489</v>
      </c>
    </row>
    <row r="24" spans="1:51" ht="30" customHeight="1">
      <c r="A24" s="144" t="s">
        <v>997</v>
      </c>
      <c r="B24" s="144" t="s">
        <v>998</v>
      </c>
      <c r="C24" s="144" t="s">
        <v>999</v>
      </c>
      <c r="D24" s="145">
        <v>0.43</v>
      </c>
      <c r="E24" s="155">
        <f>'단가대비표(기계소방)'!O190</f>
        <v>92</v>
      </c>
      <c r="F24" s="154">
        <f>TRUNC(E24*D24,1)</f>
        <v>39.5</v>
      </c>
      <c r="G24" s="155">
        <f>'단가대비표(기계소방)'!P190</f>
        <v>0</v>
      </c>
      <c r="H24" s="154">
        <f>TRUNC(G24*D24,1)</f>
        <v>0</v>
      </c>
      <c r="I24" s="155">
        <f>'단가대비표(기계소방)'!V190</f>
        <v>79</v>
      </c>
      <c r="J24" s="154">
        <f>TRUNC(I24*D24,1)</f>
        <v>33.9</v>
      </c>
      <c r="K24" s="155">
        <f t="shared" si="5"/>
        <v>171</v>
      </c>
      <c r="L24" s="154">
        <f t="shared" si="5"/>
        <v>73.400000000000006</v>
      </c>
      <c r="M24" s="144" t="s">
        <v>489</v>
      </c>
      <c r="N24" s="147" t="s">
        <v>1659</v>
      </c>
      <c r="O24" s="147" t="s">
        <v>2002</v>
      </c>
      <c r="P24" s="147" t="s">
        <v>485</v>
      </c>
      <c r="Q24" s="147" t="s">
        <v>485</v>
      </c>
      <c r="R24" s="147" t="s">
        <v>655</v>
      </c>
      <c r="S24" s="148"/>
      <c r="T24" s="148"/>
      <c r="U24" s="148"/>
      <c r="V24" s="148"/>
      <c r="W24" s="148"/>
      <c r="X24" s="148"/>
      <c r="Y24" s="148"/>
      <c r="Z24" s="148"/>
      <c r="AA24" s="148"/>
      <c r="AB24" s="148"/>
      <c r="AC24" s="148"/>
      <c r="AD24" s="148"/>
      <c r="AE24" s="148"/>
      <c r="AF24" s="148"/>
      <c r="AG24" s="148"/>
      <c r="AH24" s="148"/>
      <c r="AI24" s="148"/>
      <c r="AJ24" s="148"/>
      <c r="AK24" s="148"/>
      <c r="AL24" s="148"/>
      <c r="AM24" s="148"/>
      <c r="AN24" s="148"/>
      <c r="AO24" s="148"/>
      <c r="AP24" s="148"/>
      <c r="AQ24" s="148"/>
      <c r="AR24" s="148"/>
      <c r="AS24" s="148"/>
      <c r="AT24" s="148"/>
      <c r="AU24" s="148"/>
      <c r="AV24" s="147" t="s">
        <v>489</v>
      </c>
      <c r="AW24" s="147" t="s">
        <v>2008</v>
      </c>
      <c r="AX24" s="147" t="s">
        <v>489</v>
      </c>
      <c r="AY24" s="147" t="s">
        <v>489</v>
      </c>
    </row>
    <row r="25" spans="1:51" ht="30" customHeight="1">
      <c r="A25" s="144" t="s">
        <v>1000</v>
      </c>
      <c r="B25" s="144" t="s">
        <v>664</v>
      </c>
      <c r="C25" s="144" t="s">
        <v>317</v>
      </c>
      <c r="D25" s="145">
        <v>0.12920000000000001</v>
      </c>
      <c r="E25" s="155">
        <f>'단가대비표(기계소방)'!O194</f>
        <v>0</v>
      </c>
      <c r="F25" s="154">
        <f>TRUNC(E25*D25,1)</f>
        <v>0</v>
      </c>
      <c r="G25" s="155">
        <f>'단가대비표(기계소방)'!P194</f>
        <v>249748</v>
      </c>
      <c r="H25" s="154">
        <f>TRUNC(G25*D25,1)</f>
        <v>32267.4</v>
      </c>
      <c r="I25" s="155">
        <f>'단가대비표(기계소방)'!V194</f>
        <v>0</v>
      </c>
      <c r="J25" s="154">
        <f>TRUNC(I25*D25,1)</f>
        <v>0</v>
      </c>
      <c r="K25" s="155">
        <f t="shared" si="5"/>
        <v>249748</v>
      </c>
      <c r="L25" s="154">
        <f t="shared" si="5"/>
        <v>32267.4</v>
      </c>
      <c r="M25" s="144" t="s">
        <v>489</v>
      </c>
      <c r="N25" s="147" t="s">
        <v>1659</v>
      </c>
      <c r="O25" s="147" t="s">
        <v>2004</v>
      </c>
      <c r="P25" s="147" t="s">
        <v>485</v>
      </c>
      <c r="Q25" s="147" t="s">
        <v>485</v>
      </c>
      <c r="R25" s="147" t="s">
        <v>655</v>
      </c>
      <c r="S25" s="148"/>
      <c r="T25" s="148"/>
      <c r="U25" s="148"/>
      <c r="V25" s="148">
        <v>1</v>
      </c>
      <c r="W25" s="148"/>
      <c r="X25" s="148"/>
      <c r="Y25" s="148"/>
      <c r="Z25" s="148"/>
      <c r="AA25" s="148"/>
      <c r="AB25" s="148"/>
      <c r="AC25" s="148"/>
      <c r="AD25" s="148"/>
      <c r="AE25" s="148"/>
      <c r="AF25" s="148"/>
      <c r="AG25" s="148"/>
      <c r="AH25" s="148"/>
      <c r="AI25" s="148"/>
      <c r="AJ25" s="148"/>
      <c r="AK25" s="148"/>
      <c r="AL25" s="148"/>
      <c r="AM25" s="148"/>
      <c r="AN25" s="148"/>
      <c r="AO25" s="148"/>
      <c r="AP25" s="148"/>
      <c r="AQ25" s="148"/>
      <c r="AR25" s="148"/>
      <c r="AS25" s="148"/>
      <c r="AT25" s="148"/>
      <c r="AU25" s="148"/>
      <c r="AV25" s="147" t="s">
        <v>489</v>
      </c>
      <c r="AW25" s="147" t="s">
        <v>2009</v>
      </c>
      <c r="AX25" s="147" t="s">
        <v>489</v>
      </c>
      <c r="AY25" s="147" t="s">
        <v>489</v>
      </c>
    </row>
    <row r="26" spans="1:51" ht="30" customHeight="1">
      <c r="A26" s="144" t="s">
        <v>666</v>
      </c>
      <c r="B26" s="144" t="s">
        <v>667</v>
      </c>
      <c r="C26" s="144" t="s">
        <v>387</v>
      </c>
      <c r="D26" s="145">
        <v>1</v>
      </c>
      <c r="E26" s="155">
        <f>TRUNC(SUMIF(V23:V26, RIGHTB(O26, 1), H23:H26)*U26, 2)</f>
        <v>968.02</v>
      </c>
      <c r="F26" s="154">
        <f>TRUNC(E26*D26,1)</f>
        <v>968</v>
      </c>
      <c r="G26" s="155">
        <v>0</v>
      </c>
      <c r="H26" s="154">
        <f>TRUNC(G26*D26,1)</f>
        <v>0</v>
      </c>
      <c r="I26" s="155">
        <v>0</v>
      </c>
      <c r="J26" s="154">
        <f>TRUNC(I26*D26,1)</f>
        <v>0</v>
      </c>
      <c r="K26" s="155">
        <f t="shared" si="5"/>
        <v>968</v>
      </c>
      <c r="L26" s="154">
        <f t="shared" si="5"/>
        <v>968</v>
      </c>
      <c r="M26" s="144" t="s">
        <v>489</v>
      </c>
      <c r="N26" s="147" t="s">
        <v>1659</v>
      </c>
      <c r="O26" s="147" t="s">
        <v>1568</v>
      </c>
      <c r="P26" s="147" t="s">
        <v>485</v>
      </c>
      <c r="Q26" s="147" t="s">
        <v>485</v>
      </c>
      <c r="R26" s="147" t="s">
        <v>485</v>
      </c>
      <c r="S26" s="148">
        <v>1</v>
      </c>
      <c r="T26" s="148">
        <v>0</v>
      </c>
      <c r="U26" s="148">
        <v>0.03</v>
      </c>
      <c r="V26" s="148"/>
      <c r="W26" s="148"/>
      <c r="X26" s="148"/>
      <c r="Y26" s="148"/>
      <c r="Z26" s="148"/>
      <c r="AA26" s="148"/>
      <c r="AB26" s="148"/>
      <c r="AC26" s="148"/>
      <c r="AD26" s="148"/>
      <c r="AE26" s="148"/>
      <c r="AF26" s="148"/>
      <c r="AG26" s="148"/>
      <c r="AH26" s="148"/>
      <c r="AI26" s="148"/>
      <c r="AJ26" s="148"/>
      <c r="AK26" s="148"/>
      <c r="AL26" s="148"/>
      <c r="AM26" s="148"/>
      <c r="AN26" s="148"/>
      <c r="AO26" s="148"/>
      <c r="AP26" s="148"/>
      <c r="AQ26" s="148"/>
      <c r="AR26" s="148"/>
      <c r="AS26" s="148"/>
      <c r="AT26" s="148"/>
      <c r="AU26" s="148"/>
      <c r="AV26" s="147" t="s">
        <v>489</v>
      </c>
      <c r="AW26" s="147" t="s">
        <v>2010</v>
      </c>
      <c r="AX26" s="147" t="s">
        <v>489</v>
      </c>
      <c r="AY26" s="147" t="s">
        <v>489</v>
      </c>
    </row>
    <row r="27" spans="1:51" ht="30" customHeight="1">
      <c r="A27" s="144" t="s">
        <v>993</v>
      </c>
      <c r="B27" s="144" t="s">
        <v>489</v>
      </c>
      <c r="C27" s="144" t="s">
        <v>489</v>
      </c>
      <c r="D27" s="145"/>
      <c r="E27" s="155"/>
      <c r="F27" s="154">
        <f>TRUNC(SUMIF(N23:N26, N22, F23:F26),0)</f>
        <v>1713</v>
      </c>
      <c r="G27" s="155"/>
      <c r="H27" s="154">
        <f>TRUNC(SUMIF(N23:N26, N22, H23:H26),0)</f>
        <v>32267</v>
      </c>
      <c r="I27" s="155"/>
      <c r="J27" s="154">
        <f>TRUNC(SUMIF(N23:N26, N22, J23:J26),0)</f>
        <v>33</v>
      </c>
      <c r="K27" s="155"/>
      <c r="L27" s="154">
        <f>F27+H27+J27</f>
        <v>34013</v>
      </c>
      <c r="M27" s="144" t="s">
        <v>489</v>
      </c>
      <c r="N27" s="147" t="s">
        <v>668</v>
      </c>
      <c r="O27" s="147" t="s">
        <v>668</v>
      </c>
      <c r="P27" s="147" t="s">
        <v>489</v>
      </c>
      <c r="Q27" s="147" t="s">
        <v>489</v>
      </c>
      <c r="R27" s="147" t="s">
        <v>489</v>
      </c>
      <c r="S27" s="148"/>
      <c r="T27" s="148"/>
      <c r="U27" s="148"/>
      <c r="V27" s="148"/>
      <c r="W27" s="148"/>
      <c r="X27" s="148"/>
      <c r="Y27" s="148"/>
      <c r="Z27" s="148"/>
      <c r="AA27" s="148"/>
      <c r="AB27" s="148"/>
      <c r="AC27" s="148"/>
      <c r="AD27" s="148"/>
      <c r="AE27" s="148"/>
      <c r="AF27" s="148"/>
      <c r="AG27" s="148"/>
      <c r="AH27" s="148"/>
      <c r="AI27" s="148"/>
      <c r="AJ27" s="148"/>
      <c r="AK27" s="148"/>
      <c r="AL27" s="148"/>
      <c r="AM27" s="148"/>
      <c r="AN27" s="148"/>
      <c r="AO27" s="148"/>
      <c r="AP27" s="148"/>
      <c r="AQ27" s="148"/>
      <c r="AR27" s="148"/>
      <c r="AS27" s="148"/>
      <c r="AT27" s="148"/>
      <c r="AU27" s="148"/>
      <c r="AV27" s="147" t="s">
        <v>489</v>
      </c>
      <c r="AW27" s="147" t="s">
        <v>489</v>
      </c>
      <c r="AX27" s="147" t="s">
        <v>489</v>
      </c>
      <c r="AY27" s="147" t="s">
        <v>489</v>
      </c>
    </row>
    <row r="28" spans="1:51" ht="30" customHeight="1">
      <c r="A28" s="145"/>
      <c r="B28" s="145"/>
      <c r="C28" s="145"/>
      <c r="D28" s="145"/>
      <c r="E28" s="155"/>
      <c r="F28" s="154"/>
      <c r="G28" s="155"/>
      <c r="H28" s="154"/>
      <c r="I28" s="155"/>
      <c r="J28" s="154"/>
      <c r="K28" s="155"/>
      <c r="L28" s="154"/>
      <c r="M28" s="145"/>
    </row>
    <row r="29" spans="1:51" ht="30" customHeight="1">
      <c r="A29" s="311" t="s">
        <v>1002</v>
      </c>
      <c r="B29" s="311"/>
      <c r="C29" s="311"/>
      <c r="D29" s="311"/>
      <c r="E29" s="312"/>
      <c r="F29" s="313"/>
      <c r="G29" s="312"/>
      <c r="H29" s="313"/>
      <c r="I29" s="312"/>
      <c r="J29" s="313"/>
      <c r="K29" s="312"/>
      <c r="L29" s="313"/>
      <c r="M29" s="311"/>
      <c r="N29" s="153" t="s">
        <v>1661</v>
      </c>
    </row>
    <row r="30" spans="1:51" ht="30" customHeight="1">
      <c r="A30" s="144" t="s">
        <v>995</v>
      </c>
      <c r="B30" s="144" t="s">
        <v>996</v>
      </c>
      <c r="C30" s="144" t="s">
        <v>849</v>
      </c>
      <c r="D30" s="145">
        <v>0.4</v>
      </c>
      <c r="E30" s="155">
        <f>'단가대비표(기계소방)'!O12</f>
        <v>2520</v>
      </c>
      <c r="F30" s="154">
        <f>TRUNC(E30*D30,1)</f>
        <v>1008</v>
      </c>
      <c r="G30" s="155">
        <f>'단가대비표(기계소방)'!P12</f>
        <v>0</v>
      </c>
      <c r="H30" s="154">
        <f>TRUNC(G30*D30,1)</f>
        <v>0</v>
      </c>
      <c r="I30" s="155">
        <f>'단가대비표(기계소방)'!V12</f>
        <v>0</v>
      </c>
      <c r="J30" s="154">
        <f>TRUNC(I30*D30,1)</f>
        <v>0</v>
      </c>
      <c r="K30" s="155">
        <f t="shared" ref="K30:L33" si="6">TRUNC(E30+G30+I30,1)</f>
        <v>2520</v>
      </c>
      <c r="L30" s="154">
        <f t="shared" si="6"/>
        <v>1008</v>
      </c>
      <c r="M30" s="144" t="s">
        <v>489</v>
      </c>
      <c r="N30" s="147" t="s">
        <v>1661</v>
      </c>
      <c r="O30" s="147" t="s">
        <v>2000</v>
      </c>
      <c r="P30" s="147" t="s">
        <v>485</v>
      </c>
      <c r="Q30" s="147" t="s">
        <v>485</v>
      </c>
      <c r="R30" s="147" t="s">
        <v>655</v>
      </c>
      <c r="S30" s="148"/>
      <c r="T30" s="148"/>
      <c r="U30" s="148"/>
      <c r="V30" s="148"/>
      <c r="W30" s="148"/>
      <c r="X30" s="148"/>
      <c r="Y30" s="148"/>
      <c r="Z30" s="148"/>
      <c r="AA30" s="148"/>
      <c r="AB30" s="148"/>
      <c r="AC30" s="148"/>
      <c r="AD30" s="148"/>
      <c r="AE30" s="148"/>
      <c r="AF30" s="148"/>
      <c r="AG30" s="148"/>
      <c r="AH30" s="148"/>
      <c r="AI30" s="148"/>
      <c r="AJ30" s="148"/>
      <c r="AK30" s="148"/>
      <c r="AL30" s="148"/>
      <c r="AM30" s="148"/>
      <c r="AN30" s="148"/>
      <c r="AO30" s="148"/>
      <c r="AP30" s="148"/>
      <c r="AQ30" s="148"/>
      <c r="AR30" s="148"/>
      <c r="AS30" s="148"/>
      <c r="AT30" s="148"/>
      <c r="AU30" s="148"/>
      <c r="AV30" s="147" t="s">
        <v>489</v>
      </c>
      <c r="AW30" s="147" t="s">
        <v>2011</v>
      </c>
      <c r="AX30" s="147" t="s">
        <v>489</v>
      </c>
      <c r="AY30" s="147" t="s">
        <v>489</v>
      </c>
    </row>
    <row r="31" spans="1:51" ht="30" customHeight="1">
      <c r="A31" s="144" t="s">
        <v>997</v>
      </c>
      <c r="B31" s="144" t="s">
        <v>998</v>
      </c>
      <c r="C31" s="144" t="s">
        <v>999</v>
      </c>
      <c r="D31" s="145">
        <v>0.52600000000000002</v>
      </c>
      <c r="E31" s="155">
        <f>'단가대비표(기계소방)'!O190</f>
        <v>92</v>
      </c>
      <c r="F31" s="154">
        <f>TRUNC(E31*D31,1)</f>
        <v>48.3</v>
      </c>
      <c r="G31" s="155">
        <f>'단가대비표(기계소방)'!P190</f>
        <v>0</v>
      </c>
      <c r="H31" s="154">
        <f>TRUNC(G31*D31,1)</f>
        <v>0</v>
      </c>
      <c r="I31" s="155">
        <f>'단가대비표(기계소방)'!V190</f>
        <v>79</v>
      </c>
      <c r="J31" s="154">
        <f>TRUNC(I31*D31,1)</f>
        <v>41.5</v>
      </c>
      <c r="K31" s="155">
        <f t="shared" si="6"/>
        <v>171</v>
      </c>
      <c r="L31" s="154">
        <f t="shared" si="6"/>
        <v>89.8</v>
      </c>
      <c r="M31" s="144" t="s">
        <v>489</v>
      </c>
      <c r="N31" s="147" t="s">
        <v>1661</v>
      </c>
      <c r="O31" s="147" t="s">
        <v>2002</v>
      </c>
      <c r="P31" s="147" t="s">
        <v>485</v>
      </c>
      <c r="Q31" s="147" t="s">
        <v>485</v>
      </c>
      <c r="R31" s="147" t="s">
        <v>655</v>
      </c>
      <c r="S31" s="148"/>
      <c r="T31" s="148"/>
      <c r="U31" s="148"/>
      <c r="V31" s="148"/>
      <c r="W31" s="148"/>
      <c r="X31" s="148"/>
      <c r="Y31" s="148"/>
      <c r="Z31" s="148"/>
      <c r="AA31" s="148"/>
      <c r="AB31" s="148"/>
      <c r="AC31" s="148"/>
      <c r="AD31" s="148"/>
      <c r="AE31" s="148"/>
      <c r="AF31" s="148"/>
      <c r="AG31" s="148"/>
      <c r="AH31" s="148"/>
      <c r="AI31" s="148"/>
      <c r="AJ31" s="148"/>
      <c r="AK31" s="148"/>
      <c r="AL31" s="148"/>
      <c r="AM31" s="148"/>
      <c r="AN31" s="148"/>
      <c r="AO31" s="148"/>
      <c r="AP31" s="148"/>
      <c r="AQ31" s="148"/>
      <c r="AR31" s="148"/>
      <c r="AS31" s="148"/>
      <c r="AT31" s="148"/>
      <c r="AU31" s="148"/>
      <c r="AV31" s="147" t="s">
        <v>489</v>
      </c>
      <c r="AW31" s="147" t="s">
        <v>2012</v>
      </c>
      <c r="AX31" s="147" t="s">
        <v>489</v>
      </c>
      <c r="AY31" s="147" t="s">
        <v>489</v>
      </c>
    </row>
    <row r="32" spans="1:51" ht="30" customHeight="1">
      <c r="A32" s="144" t="s">
        <v>1000</v>
      </c>
      <c r="B32" s="144" t="s">
        <v>664</v>
      </c>
      <c r="C32" s="144" t="s">
        <v>317</v>
      </c>
      <c r="D32" s="145">
        <v>0.15640000000000001</v>
      </c>
      <c r="E32" s="155">
        <f>'단가대비표(기계소방)'!O194</f>
        <v>0</v>
      </c>
      <c r="F32" s="154">
        <f>TRUNC(E32*D32,1)</f>
        <v>0</v>
      </c>
      <c r="G32" s="155">
        <f>'단가대비표(기계소방)'!P194</f>
        <v>249748</v>
      </c>
      <c r="H32" s="154">
        <f>TRUNC(G32*D32,1)</f>
        <v>39060.5</v>
      </c>
      <c r="I32" s="155">
        <f>'단가대비표(기계소방)'!V194</f>
        <v>0</v>
      </c>
      <c r="J32" s="154">
        <f>TRUNC(I32*D32,1)</f>
        <v>0</v>
      </c>
      <c r="K32" s="155">
        <f t="shared" si="6"/>
        <v>249748</v>
      </c>
      <c r="L32" s="154">
        <f t="shared" si="6"/>
        <v>39060.5</v>
      </c>
      <c r="M32" s="144" t="s">
        <v>489</v>
      </c>
      <c r="N32" s="147" t="s">
        <v>1661</v>
      </c>
      <c r="O32" s="147" t="s">
        <v>2004</v>
      </c>
      <c r="P32" s="147" t="s">
        <v>485</v>
      </c>
      <c r="Q32" s="147" t="s">
        <v>485</v>
      </c>
      <c r="R32" s="147" t="s">
        <v>655</v>
      </c>
      <c r="S32" s="148"/>
      <c r="T32" s="148"/>
      <c r="U32" s="148"/>
      <c r="V32" s="148">
        <v>1</v>
      </c>
      <c r="W32" s="148"/>
      <c r="X32" s="148"/>
      <c r="Y32" s="148"/>
      <c r="Z32" s="148"/>
      <c r="AA32" s="148"/>
      <c r="AB32" s="148"/>
      <c r="AC32" s="148"/>
      <c r="AD32" s="148"/>
      <c r="AE32" s="148"/>
      <c r="AF32" s="148"/>
      <c r="AG32" s="148"/>
      <c r="AH32" s="148"/>
      <c r="AI32" s="148"/>
      <c r="AJ32" s="148"/>
      <c r="AK32" s="148"/>
      <c r="AL32" s="148"/>
      <c r="AM32" s="148"/>
      <c r="AN32" s="148"/>
      <c r="AO32" s="148"/>
      <c r="AP32" s="148"/>
      <c r="AQ32" s="148"/>
      <c r="AR32" s="148"/>
      <c r="AS32" s="148"/>
      <c r="AT32" s="148"/>
      <c r="AU32" s="148"/>
      <c r="AV32" s="147" t="s">
        <v>489</v>
      </c>
      <c r="AW32" s="147" t="s">
        <v>2013</v>
      </c>
      <c r="AX32" s="147" t="s">
        <v>489</v>
      </c>
      <c r="AY32" s="147" t="s">
        <v>489</v>
      </c>
    </row>
    <row r="33" spans="1:51" ht="30" customHeight="1">
      <c r="A33" s="144" t="s">
        <v>666</v>
      </c>
      <c r="B33" s="144" t="s">
        <v>667</v>
      </c>
      <c r="C33" s="144" t="s">
        <v>387</v>
      </c>
      <c r="D33" s="145">
        <v>1</v>
      </c>
      <c r="E33" s="155">
        <f>TRUNC(SUMIF(V30:V33, RIGHTB(O33, 1), H30:H33)*U33, 2)</f>
        <v>1171.81</v>
      </c>
      <c r="F33" s="154">
        <f>TRUNC(E33*D33,1)</f>
        <v>1171.8</v>
      </c>
      <c r="G33" s="155">
        <v>0</v>
      </c>
      <c r="H33" s="154">
        <f>TRUNC(G33*D33,1)</f>
        <v>0</v>
      </c>
      <c r="I33" s="155">
        <v>0</v>
      </c>
      <c r="J33" s="154">
        <f>TRUNC(I33*D33,1)</f>
        <v>0</v>
      </c>
      <c r="K33" s="155">
        <f t="shared" si="6"/>
        <v>1171.8</v>
      </c>
      <c r="L33" s="154">
        <f t="shared" si="6"/>
        <v>1171.8</v>
      </c>
      <c r="M33" s="144" t="s">
        <v>489</v>
      </c>
      <c r="N33" s="147" t="s">
        <v>1661</v>
      </c>
      <c r="O33" s="147" t="s">
        <v>1568</v>
      </c>
      <c r="P33" s="147" t="s">
        <v>485</v>
      </c>
      <c r="Q33" s="147" t="s">
        <v>485</v>
      </c>
      <c r="R33" s="147" t="s">
        <v>485</v>
      </c>
      <c r="S33" s="148">
        <v>1</v>
      </c>
      <c r="T33" s="148">
        <v>0</v>
      </c>
      <c r="U33" s="148">
        <v>0.03</v>
      </c>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7" t="s">
        <v>489</v>
      </c>
      <c r="AW33" s="147" t="s">
        <v>2014</v>
      </c>
      <c r="AX33" s="147" t="s">
        <v>489</v>
      </c>
      <c r="AY33" s="147" t="s">
        <v>489</v>
      </c>
    </row>
    <row r="34" spans="1:51" ht="30" customHeight="1">
      <c r="A34" s="144" t="s">
        <v>993</v>
      </c>
      <c r="B34" s="144" t="s">
        <v>489</v>
      </c>
      <c r="C34" s="144" t="s">
        <v>489</v>
      </c>
      <c r="D34" s="145"/>
      <c r="E34" s="155"/>
      <c r="F34" s="154">
        <f>TRUNC(SUMIF(N30:N33, N29, F30:F33),0)</f>
        <v>2228</v>
      </c>
      <c r="G34" s="155"/>
      <c r="H34" s="154">
        <f>TRUNC(SUMIF(N30:N33, N29, H30:H33),0)</f>
        <v>39060</v>
      </c>
      <c r="I34" s="155"/>
      <c r="J34" s="154">
        <f>TRUNC(SUMIF(N30:N33, N29, J30:J33),0)</f>
        <v>41</v>
      </c>
      <c r="K34" s="155"/>
      <c r="L34" s="154">
        <f>F34+H34+J34</f>
        <v>41329</v>
      </c>
      <c r="M34" s="144" t="s">
        <v>489</v>
      </c>
      <c r="N34" s="147" t="s">
        <v>668</v>
      </c>
      <c r="O34" s="147" t="s">
        <v>668</v>
      </c>
      <c r="P34" s="147" t="s">
        <v>489</v>
      </c>
      <c r="Q34" s="147" t="s">
        <v>489</v>
      </c>
      <c r="R34" s="147" t="s">
        <v>489</v>
      </c>
      <c r="S34" s="148"/>
      <c r="T34" s="148"/>
      <c r="U34" s="148"/>
      <c r="V34" s="148"/>
      <c r="W34" s="148"/>
      <c r="X34" s="148"/>
      <c r="Y34" s="148"/>
      <c r="Z34" s="148"/>
      <c r="AA34" s="148"/>
      <c r="AB34" s="148"/>
      <c r="AC34" s="148"/>
      <c r="AD34" s="148"/>
      <c r="AE34" s="148"/>
      <c r="AF34" s="148"/>
      <c r="AG34" s="148"/>
      <c r="AH34" s="148"/>
      <c r="AI34" s="148"/>
      <c r="AJ34" s="148"/>
      <c r="AK34" s="148"/>
      <c r="AL34" s="148"/>
      <c r="AM34" s="148"/>
      <c r="AN34" s="148"/>
      <c r="AO34" s="148"/>
      <c r="AP34" s="148"/>
      <c r="AQ34" s="148"/>
      <c r="AR34" s="148"/>
      <c r="AS34" s="148"/>
      <c r="AT34" s="148"/>
      <c r="AU34" s="148"/>
      <c r="AV34" s="147" t="s">
        <v>489</v>
      </c>
      <c r="AW34" s="147" t="s">
        <v>489</v>
      </c>
      <c r="AX34" s="147" t="s">
        <v>489</v>
      </c>
      <c r="AY34" s="147" t="s">
        <v>489</v>
      </c>
    </row>
    <row r="35" spans="1:51" ht="30" customHeight="1">
      <c r="A35" s="145"/>
      <c r="B35" s="145"/>
      <c r="C35" s="145"/>
      <c r="D35" s="145"/>
      <c r="E35" s="155"/>
      <c r="F35" s="154"/>
      <c r="G35" s="155"/>
      <c r="H35" s="154"/>
      <c r="I35" s="155"/>
      <c r="J35" s="154"/>
      <c r="K35" s="155"/>
      <c r="L35" s="154"/>
      <c r="M35" s="145"/>
    </row>
    <row r="36" spans="1:51" ht="30" customHeight="1">
      <c r="A36" s="311" t="s">
        <v>1003</v>
      </c>
      <c r="B36" s="311"/>
      <c r="C36" s="311"/>
      <c r="D36" s="311"/>
      <c r="E36" s="312"/>
      <c r="F36" s="313"/>
      <c r="G36" s="312"/>
      <c r="H36" s="313"/>
      <c r="I36" s="312"/>
      <c r="J36" s="313"/>
      <c r="K36" s="312"/>
      <c r="L36" s="313"/>
      <c r="M36" s="311"/>
      <c r="N36" s="153" t="s">
        <v>1663</v>
      </c>
    </row>
    <row r="37" spans="1:51" ht="30" customHeight="1">
      <c r="A37" s="144" t="s">
        <v>1004</v>
      </c>
      <c r="B37" s="144" t="s">
        <v>1005</v>
      </c>
      <c r="C37" s="144" t="s">
        <v>203</v>
      </c>
      <c r="D37" s="145">
        <v>1</v>
      </c>
      <c r="E37" s="155">
        <f>'단가대비표(기계소방)'!O151</f>
        <v>8070</v>
      </c>
      <c r="F37" s="154">
        <f>TRUNC(E37*D37,1)</f>
        <v>8070</v>
      </c>
      <c r="G37" s="155">
        <f>'단가대비표(기계소방)'!P151</f>
        <v>0</v>
      </c>
      <c r="H37" s="154">
        <f>TRUNC(G37*D37,1)</f>
        <v>0</v>
      </c>
      <c r="I37" s="155">
        <f>'단가대비표(기계소방)'!V151</f>
        <v>0</v>
      </c>
      <c r="J37" s="154">
        <f>TRUNC(I37*D37,1)</f>
        <v>0</v>
      </c>
      <c r="K37" s="155">
        <f t="shared" ref="K37:L41" si="7">TRUNC(E37+G37+I37,1)</f>
        <v>8070</v>
      </c>
      <c r="L37" s="154">
        <f t="shared" si="7"/>
        <v>8070</v>
      </c>
      <c r="M37" s="144" t="s">
        <v>489</v>
      </c>
      <c r="N37" s="147" t="s">
        <v>1663</v>
      </c>
      <c r="O37" s="147" t="s">
        <v>2015</v>
      </c>
      <c r="P37" s="147" t="s">
        <v>485</v>
      </c>
      <c r="Q37" s="147" t="s">
        <v>485</v>
      </c>
      <c r="R37" s="147" t="s">
        <v>655</v>
      </c>
      <c r="S37" s="148"/>
      <c r="T37" s="148"/>
      <c r="U37" s="148"/>
      <c r="V37" s="148"/>
      <c r="W37" s="148"/>
      <c r="X37" s="148"/>
      <c r="Y37" s="148"/>
      <c r="Z37" s="148"/>
      <c r="AA37" s="148"/>
      <c r="AB37" s="148"/>
      <c r="AC37" s="148"/>
      <c r="AD37" s="148"/>
      <c r="AE37" s="148"/>
      <c r="AF37" s="148"/>
      <c r="AG37" s="148"/>
      <c r="AH37" s="148"/>
      <c r="AI37" s="148"/>
      <c r="AJ37" s="148"/>
      <c r="AK37" s="148"/>
      <c r="AL37" s="148"/>
      <c r="AM37" s="148"/>
      <c r="AN37" s="148"/>
      <c r="AO37" s="148"/>
      <c r="AP37" s="148"/>
      <c r="AQ37" s="148"/>
      <c r="AR37" s="148"/>
      <c r="AS37" s="148"/>
      <c r="AT37" s="148"/>
      <c r="AU37" s="148"/>
      <c r="AV37" s="147" t="s">
        <v>489</v>
      </c>
      <c r="AW37" s="147" t="s">
        <v>2016</v>
      </c>
      <c r="AX37" s="147" t="s">
        <v>489</v>
      </c>
      <c r="AY37" s="147" t="s">
        <v>489</v>
      </c>
    </row>
    <row r="38" spans="1:51" ht="30" customHeight="1">
      <c r="A38" s="144" t="s">
        <v>1006</v>
      </c>
      <c r="B38" s="144" t="s">
        <v>1007</v>
      </c>
      <c r="C38" s="144" t="s">
        <v>309</v>
      </c>
      <c r="D38" s="145">
        <v>4</v>
      </c>
      <c r="E38" s="155">
        <f>'단가대비표(기계소방)'!O26</f>
        <v>397.82</v>
      </c>
      <c r="F38" s="154">
        <f>TRUNC(E38*D38,1)</f>
        <v>1591.2</v>
      </c>
      <c r="G38" s="155">
        <f>'단가대비표(기계소방)'!P26</f>
        <v>0</v>
      </c>
      <c r="H38" s="154">
        <f>TRUNC(G38*D38,1)</f>
        <v>0</v>
      </c>
      <c r="I38" s="155">
        <f>'단가대비표(기계소방)'!V26</f>
        <v>0</v>
      </c>
      <c r="J38" s="154">
        <f>TRUNC(I38*D38,1)</f>
        <v>0</v>
      </c>
      <c r="K38" s="155">
        <f t="shared" si="7"/>
        <v>397.8</v>
      </c>
      <c r="L38" s="154">
        <f t="shared" si="7"/>
        <v>1591.2</v>
      </c>
      <c r="M38" s="144" t="s">
        <v>489</v>
      </c>
      <c r="N38" s="147" t="s">
        <v>1663</v>
      </c>
      <c r="O38" s="147" t="s">
        <v>2017</v>
      </c>
      <c r="P38" s="147" t="s">
        <v>485</v>
      </c>
      <c r="Q38" s="147" t="s">
        <v>485</v>
      </c>
      <c r="R38" s="147" t="s">
        <v>655</v>
      </c>
      <c r="S38" s="148"/>
      <c r="T38" s="148"/>
      <c r="U38" s="148"/>
      <c r="V38" s="148"/>
      <c r="W38" s="148"/>
      <c r="X38" s="148"/>
      <c r="Y38" s="148"/>
      <c r="Z38" s="148"/>
      <c r="AA38" s="148"/>
      <c r="AB38" s="148"/>
      <c r="AC38" s="148"/>
      <c r="AD38" s="148"/>
      <c r="AE38" s="148"/>
      <c r="AF38" s="148"/>
      <c r="AG38" s="148"/>
      <c r="AH38" s="148"/>
      <c r="AI38" s="148"/>
      <c r="AJ38" s="148"/>
      <c r="AK38" s="148"/>
      <c r="AL38" s="148"/>
      <c r="AM38" s="148"/>
      <c r="AN38" s="148"/>
      <c r="AO38" s="148"/>
      <c r="AP38" s="148"/>
      <c r="AQ38" s="148"/>
      <c r="AR38" s="148"/>
      <c r="AS38" s="148"/>
      <c r="AT38" s="148"/>
      <c r="AU38" s="148"/>
      <c r="AV38" s="147" t="s">
        <v>489</v>
      </c>
      <c r="AW38" s="147" t="s">
        <v>2018</v>
      </c>
      <c r="AX38" s="147" t="s">
        <v>489</v>
      </c>
      <c r="AY38" s="147" t="s">
        <v>489</v>
      </c>
    </row>
    <row r="39" spans="1:51" ht="30" customHeight="1">
      <c r="A39" s="144" t="s">
        <v>1008</v>
      </c>
      <c r="B39" s="144" t="s">
        <v>1009</v>
      </c>
      <c r="C39" s="144" t="s">
        <v>203</v>
      </c>
      <c r="D39" s="145">
        <v>8</v>
      </c>
      <c r="E39" s="155">
        <f>'단가대비표(기계소방)'!O24</f>
        <v>41.6</v>
      </c>
      <c r="F39" s="154">
        <f>TRUNC(E39*D39,1)</f>
        <v>332.8</v>
      </c>
      <c r="G39" s="155">
        <f>'단가대비표(기계소방)'!P24</f>
        <v>0</v>
      </c>
      <c r="H39" s="154">
        <f>TRUNC(G39*D39,1)</f>
        <v>0</v>
      </c>
      <c r="I39" s="155">
        <f>'단가대비표(기계소방)'!V24</f>
        <v>0</v>
      </c>
      <c r="J39" s="154">
        <f>TRUNC(I39*D39,1)</f>
        <v>0</v>
      </c>
      <c r="K39" s="155">
        <f t="shared" si="7"/>
        <v>41.6</v>
      </c>
      <c r="L39" s="154">
        <f t="shared" si="7"/>
        <v>332.8</v>
      </c>
      <c r="M39" s="144" t="s">
        <v>489</v>
      </c>
      <c r="N39" s="147" t="s">
        <v>1663</v>
      </c>
      <c r="O39" s="147" t="s">
        <v>2019</v>
      </c>
      <c r="P39" s="147" t="s">
        <v>485</v>
      </c>
      <c r="Q39" s="147" t="s">
        <v>485</v>
      </c>
      <c r="R39" s="147" t="s">
        <v>655</v>
      </c>
      <c r="S39" s="148"/>
      <c r="T39" s="148"/>
      <c r="U39" s="148"/>
      <c r="V39" s="148"/>
      <c r="W39" s="148"/>
      <c r="X39" s="148"/>
      <c r="Y39" s="148"/>
      <c r="Z39" s="148"/>
      <c r="AA39" s="148"/>
      <c r="AB39" s="148"/>
      <c r="AC39" s="148"/>
      <c r="AD39" s="148"/>
      <c r="AE39" s="148"/>
      <c r="AF39" s="148"/>
      <c r="AG39" s="148"/>
      <c r="AH39" s="148"/>
      <c r="AI39" s="148"/>
      <c r="AJ39" s="148"/>
      <c r="AK39" s="148"/>
      <c r="AL39" s="148"/>
      <c r="AM39" s="148"/>
      <c r="AN39" s="148"/>
      <c r="AO39" s="148"/>
      <c r="AP39" s="148"/>
      <c r="AQ39" s="148"/>
      <c r="AR39" s="148"/>
      <c r="AS39" s="148"/>
      <c r="AT39" s="148"/>
      <c r="AU39" s="148"/>
      <c r="AV39" s="147" t="s">
        <v>489</v>
      </c>
      <c r="AW39" s="147" t="s">
        <v>2020</v>
      </c>
      <c r="AX39" s="147" t="s">
        <v>489</v>
      </c>
      <c r="AY39" s="147" t="s">
        <v>489</v>
      </c>
    </row>
    <row r="40" spans="1:51" ht="30" customHeight="1">
      <c r="A40" s="144" t="s">
        <v>1010</v>
      </c>
      <c r="B40" s="144" t="s">
        <v>1011</v>
      </c>
      <c r="C40" s="144" t="s">
        <v>203</v>
      </c>
      <c r="D40" s="145">
        <v>1</v>
      </c>
      <c r="E40" s="155">
        <f>'단가대비표(기계소방)'!O54</f>
        <v>448</v>
      </c>
      <c r="F40" s="154">
        <f>TRUNC(E40*D40,1)</f>
        <v>448</v>
      </c>
      <c r="G40" s="155">
        <f>'단가대비표(기계소방)'!P54</f>
        <v>0</v>
      </c>
      <c r="H40" s="154">
        <f>TRUNC(G40*D40,1)</f>
        <v>0</v>
      </c>
      <c r="I40" s="155">
        <f>'단가대비표(기계소방)'!V54</f>
        <v>0</v>
      </c>
      <c r="J40" s="154">
        <f>TRUNC(I40*D40,1)</f>
        <v>0</v>
      </c>
      <c r="K40" s="155">
        <f t="shared" si="7"/>
        <v>448</v>
      </c>
      <c r="L40" s="154">
        <f t="shared" si="7"/>
        <v>448</v>
      </c>
      <c r="M40" s="144" t="s">
        <v>489</v>
      </c>
      <c r="N40" s="147" t="s">
        <v>1663</v>
      </c>
      <c r="O40" s="147" t="s">
        <v>2021</v>
      </c>
      <c r="P40" s="147" t="s">
        <v>485</v>
      </c>
      <c r="Q40" s="147" t="s">
        <v>485</v>
      </c>
      <c r="R40" s="147" t="s">
        <v>655</v>
      </c>
      <c r="S40" s="148"/>
      <c r="T40" s="148"/>
      <c r="U40" s="148"/>
      <c r="V40" s="148"/>
      <c r="W40" s="148"/>
      <c r="X40" s="148"/>
      <c r="Y40" s="148"/>
      <c r="Z40" s="148"/>
      <c r="AA40" s="148"/>
      <c r="AB40" s="148"/>
      <c r="AC40" s="148"/>
      <c r="AD40" s="148"/>
      <c r="AE40" s="148"/>
      <c r="AF40" s="148"/>
      <c r="AG40" s="148"/>
      <c r="AH40" s="148"/>
      <c r="AI40" s="148"/>
      <c r="AJ40" s="148"/>
      <c r="AK40" s="148"/>
      <c r="AL40" s="148"/>
      <c r="AM40" s="148"/>
      <c r="AN40" s="148"/>
      <c r="AO40" s="148"/>
      <c r="AP40" s="148"/>
      <c r="AQ40" s="148"/>
      <c r="AR40" s="148"/>
      <c r="AS40" s="148"/>
      <c r="AT40" s="148"/>
      <c r="AU40" s="148"/>
      <c r="AV40" s="147" t="s">
        <v>489</v>
      </c>
      <c r="AW40" s="147" t="s">
        <v>2022</v>
      </c>
      <c r="AX40" s="147" t="s">
        <v>489</v>
      </c>
      <c r="AY40" s="147" t="s">
        <v>489</v>
      </c>
    </row>
    <row r="41" spans="1:51" ht="30" customHeight="1">
      <c r="A41" s="144" t="s">
        <v>733</v>
      </c>
      <c r="B41" s="144" t="s">
        <v>821</v>
      </c>
      <c r="C41" s="144" t="s">
        <v>735</v>
      </c>
      <c r="D41" s="145">
        <v>1</v>
      </c>
      <c r="E41" s="155">
        <f>'일대목록(기계소방)'!E65</f>
        <v>676</v>
      </c>
      <c r="F41" s="154">
        <f>TRUNC(E41*D41,1)</f>
        <v>676</v>
      </c>
      <c r="G41" s="155">
        <f>'일대목록(기계소방)'!F65</f>
        <v>18031</v>
      </c>
      <c r="H41" s="154">
        <f>TRUNC(G41*D41,1)</f>
        <v>18031</v>
      </c>
      <c r="I41" s="155">
        <f>'일대목록(기계소방)'!G65</f>
        <v>10</v>
      </c>
      <c r="J41" s="154">
        <f>TRUNC(I41*D41,1)</f>
        <v>10</v>
      </c>
      <c r="K41" s="155">
        <f t="shared" si="7"/>
        <v>18717</v>
      </c>
      <c r="L41" s="154">
        <f t="shared" si="7"/>
        <v>18717</v>
      </c>
      <c r="M41" s="144" t="s">
        <v>489</v>
      </c>
      <c r="N41" s="147" t="s">
        <v>1663</v>
      </c>
      <c r="O41" s="147" t="s">
        <v>1974</v>
      </c>
      <c r="P41" s="147" t="s">
        <v>655</v>
      </c>
      <c r="Q41" s="147" t="s">
        <v>485</v>
      </c>
      <c r="R41" s="147" t="s">
        <v>485</v>
      </c>
      <c r="S41" s="148"/>
      <c r="T41" s="148"/>
      <c r="U41" s="148"/>
      <c r="V41" s="148"/>
      <c r="W41" s="148"/>
      <c r="X41" s="148"/>
      <c r="Y41" s="148"/>
      <c r="Z41" s="148"/>
      <c r="AA41" s="148"/>
      <c r="AB41" s="148"/>
      <c r="AC41" s="148"/>
      <c r="AD41" s="148"/>
      <c r="AE41" s="148"/>
      <c r="AF41" s="148"/>
      <c r="AG41" s="148"/>
      <c r="AH41" s="148"/>
      <c r="AI41" s="148"/>
      <c r="AJ41" s="148"/>
      <c r="AK41" s="148"/>
      <c r="AL41" s="148"/>
      <c r="AM41" s="148"/>
      <c r="AN41" s="148"/>
      <c r="AO41" s="148"/>
      <c r="AP41" s="148"/>
      <c r="AQ41" s="148"/>
      <c r="AR41" s="148"/>
      <c r="AS41" s="148"/>
      <c r="AT41" s="148"/>
      <c r="AU41" s="148"/>
      <c r="AV41" s="147" t="s">
        <v>489</v>
      </c>
      <c r="AW41" s="147" t="s">
        <v>2023</v>
      </c>
      <c r="AX41" s="147" t="s">
        <v>489</v>
      </c>
      <c r="AY41" s="147" t="s">
        <v>489</v>
      </c>
    </row>
    <row r="42" spans="1:51" ht="30" customHeight="1">
      <c r="A42" s="144" t="s">
        <v>993</v>
      </c>
      <c r="B42" s="144" t="s">
        <v>489</v>
      </c>
      <c r="C42" s="144" t="s">
        <v>489</v>
      </c>
      <c r="D42" s="145"/>
      <c r="E42" s="155"/>
      <c r="F42" s="154">
        <f>TRUNC(SUMIF(N37:N41, N36, F37:F41),0)</f>
        <v>11118</v>
      </c>
      <c r="G42" s="155"/>
      <c r="H42" s="154">
        <f>TRUNC(SUMIF(N37:N41, N36, H37:H41),0)</f>
        <v>18031</v>
      </c>
      <c r="I42" s="155"/>
      <c r="J42" s="154">
        <f>TRUNC(SUMIF(N37:N41, N36, J37:J41),0)</f>
        <v>10</v>
      </c>
      <c r="K42" s="155"/>
      <c r="L42" s="154">
        <f>F42+H42+J42</f>
        <v>29159</v>
      </c>
      <c r="M42" s="144" t="s">
        <v>489</v>
      </c>
      <c r="N42" s="147" t="s">
        <v>668</v>
      </c>
      <c r="O42" s="147" t="s">
        <v>668</v>
      </c>
      <c r="P42" s="147" t="s">
        <v>489</v>
      </c>
      <c r="Q42" s="147" t="s">
        <v>489</v>
      </c>
      <c r="R42" s="147" t="s">
        <v>489</v>
      </c>
      <c r="S42" s="148"/>
      <c r="T42" s="148"/>
      <c r="U42" s="148"/>
      <c r="V42" s="148"/>
      <c r="W42" s="148"/>
      <c r="X42" s="148"/>
      <c r="Y42" s="148"/>
      <c r="Z42" s="148"/>
      <c r="AA42" s="148"/>
      <c r="AB42" s="148"/>
      <c r="AC42" s="148"/>
      <c r="AD42" s="148"/>
      <c r="AE42" s="148"/>
      <c r="AF42" s="148"/>
      <c r="AG42" s="148"/>
      <c r="AH42" s="148"/>
      <c r="AI42" s="148"/>
      <c r="AJ42" s="148"/>
      <c r="AK42" s="148"/>
      <c r="AL42" s="148"/>
      <c r="AM42" s="148"/>
      <c r="AN42" s="148"/>
      <c r="AO42" s="148"/>
      <c r="AP42" s="148"/>
      <c r="AQ42" s="148"/>
      <c r="AR42" s="148"/>
      <c r="AS42" s="148"/>
      <c r="AT42" s="148"/>
      <c r="AU42" s="148"/>
      <c r="AV42" s="147" t="s">
        <v>489</v>
      </c>
      <c r="AW42" s="147" t="s">
        <v>489</v>
      </c>
      <c r="AX42" s="147" t="s">
        <v>489</v>
      </c>
      <c r="AY42" s="147" t="s">
        <v>489</v>
      </c>
    </row>
    <row r="43" spans="1:51" ht="30" customHeight="1">
      <c r="A43" s="145"/>
      <c r="B43" s="145"/>
      <c r="C43" s="145"/>
      <c r="D43" s="145"/>
      <c r="E43" s="155"/>
      <c r="F43" s="154"/>
      <c r="G43" s="155"/>
      <c r="H43" s="154"/>
      <c r="I43" s="155"/>
      <c r="J43" s="154"/>
      <c r="K43" s="155"/>
      <c r="L43" s="154"/>
      <c r="M43" s="145"/>
    </row>
    <row r="44" spans="1:51" ht="30" customHeight="1">
      <c r="A44" s="311" t="s">
        <v>1012</v>
      </c>
      <c r="B44" s="311"/>
      <c r="C44" s="311"/>
      <c r="D44" s="311"/>
      <c r="E44" s="312"/>
      <c r="F44" s="313"/>
      <c r="G44" s="312"/>
      <c r="H44" s="313"/>
      <c r="I44" s="312"/>
      <c r="J44" s="313"/>
      <c r="K44" s="312"/>
      <c r="L44" s="313"/>
      <c r="M44" s="311"/>
      <c r="N44" s="153" t="s">
        <v>1665</v>
      </c>
    </row>
    <row r="45" spans="1:51" ht="30" customHeight="1">
      <c r="A45" s="144" t="s">
        <v>1004</v>
      </c>
      <c r="B45" s="144" t="s">
        <v>1013</v>
      </c>
      <c r="C45" s="144" t="s">
        <v>203</v>
      </c>
      <c r="D45" s="145">
        <v>1</v>
      </c>
      <c r="E45" s="155">
        <f>'단가대비표(기계소방)'!O153</f>
        <v>11830</v>
      </c>
      <c r="F45" s="154">
        <f>TRUNC(E45*D45,1)</f>
        <v>11830</v>
      </c>
      <c r="G45" s="155">
        <f>'단가대비표(기계소방)'!P153</f>
        <v>0</v>
      </c>
      <c r="H45" s="154">
        <f>TRUNC(G45*D45,1)</f>
        <v>0</v>
      </c>
      <c r="I45" s="155">
        <f>'단가대비표(기계소방)'!V153</f>
        <v>0</v>
      </c>
      <c r="J45" s="154">
        <f>TRUNC(I45*D45,1)</f>
        <v>0</v>
      </c>
      <c r="K45" s="155">
        <f t="shared" ref="K45:L49" si="8">TRUNC(E45+G45+I45,1)</f>
        <v>11830</v>
      </c>
      <c r="L45" s="154">
        <f t="shared" si="8"/>
        <v>11830</v>
      </c>
      <c r="M45" s="144" t="s">
        <v>489</v>
      </c>
      <c r="N45" s="147" t="s">
        <v>1665</v>
      </c>
      <c r="O45" s="147" t="s">
        <v>2024</v>
      </c>
      <c r="P45" s="147" t="s">
        <v>485</v>
      </c>
      <c r="Q45" s="147" t="s">
        <v>485</v>
      </c>
      <c r="R45" s="147" t="s">
        <v>655</v>
      </c>
      <c r="S45" s="148"/>
      <c r="T45" s="148"/>
      <c r="U45" s="148"/>
      <c r="V45" s="148"/>
      <c r="W45" s="148"/>
      <c r="X45" s="148"/>
      <c r="Y45" s="148"/>
      <c r="Z45" s="148"/>
      <c r="AA45" s="148"/>
      <c r="AB45" s="148"/>
      <c r="AC45" s="148"/>
      <c r="AD45" s="148"/>
      <c r="AE45" s="148"/>
      <c r="AF45" s="148"/>
      <c r="AG45" s="148"/>
      <c r="AH45" s="148"/>
      <c r="AI45" s="148"/>
      <c r="AJ45" s="148"/>
      <c r="AK45" s="148"/>
      <c r="AL45" s="148"/>
      <c r="AM45" s="148"/>
      <c r="AN45" s="148"/>
      <c r="AO45" s="148"/>
      <c r="AP45" s="148"/>
      <c r="AQ45" s="148"/>
      <c r="AR45" s="148"/>
      <c r="AS45" s="148"/>
      <c r="AT45" s="148"/>
      <c r="AU45" s="148"/>
      <c r="AV45" s="147" t="s">
        <v>489</v>
      </c>
      <c r="AW45" s="147" t="s">
        <v>2025</v>
      </c>
      <c r="AX45" s="147" t="s">
        <v>489</v>
      </c>
      <c r="AY45" s="147" t="s">
        <v>489</v>
      </c>
    </row>
    <row r="46" spans="1:51" ht="30" customHeight="1">
      <c r="A46" s="144" t="s">
        <v>1006</v>
      </c>
      <c r="B46" s="144" t="s">
        <v>1014</v>
      </c>
      <c r="C46" s="144" t="s">
        <v>309</v>
      </c>
      <c r="D46" s="145">
        <v>8</v>
      </c>
      <c r="E46" s="155">
        <f>'단가대비표(기계소방)'!O27</f>
        <v>414.82</v>
      </c>
      <c r="F46" s="154">
        <f>TRUNC(E46*D46,1)</f>
        <v>3318.5</v>
      </c>
      <c r="G46" s="155">
        <f>'단가대비표(기계소방)'!P27</f>
        <v>0</v>
      </c>
      <c r="H46" s="154">
        <f>TRUNC(G46*D46,1)</f>
        <v>0</v>
      </c>
      <c r="I46" s="155">
        <f>'단가대비표(기계소방)'!V27</f>
        <v>0</v>
      </c>
      <c r="J46" s="154">
        <f>TRUNC(I46*D46,1)</f>
        <v>0</v>
      </c>
      <c r="K46" s="155">
        <f t="shared" si="8"/>
        <v>414.8</v>
      </c>
      <c r="L46" s="154">
        <f t="shared" si="8"/>
        <v>3318.5</v>
      </c>
      <c r="M46" s="144" t="s">
        <v>489</v>
      </c>
      <c r="N46" s="147" t="s">
        <v>1665</v>
      </c>
      <c r="O46" s="147" t="s">
        <v>2026</v>
      </c>
      <c r="P46" s="147" t="s">
        <v>485</v>
      </c>
      <c r="Q46" s="147" t="s">
        <v>485</v>
      </c>
      <c r="R46" s="147" t="s">
        <v>655</v>
      </c>
      <c r="S46" s="148"/>
      <c r="T46" s="148"/>
      <c r="U46" s="148"/>
      <c r="V46" s="148"/>
      <c r="W46" s="148"/>
      <c r="X46" s="148"/>
      <c r="Y46" s="148"/>
      <c r="Z46" s="148"/>
      <c r="AA46" s="148"/>
      <c r="AB46" s="148"/>
      <c r="AC46" s="148"/>
      <c r="AD46" s="148"/>
      <c r="AE46" s="148"/>
      <c r="AF46" s="148"/>
      <c r="AG46" s="148"/>
      <c r="AH46" s="148"/>
      <c r="AI46" s="148"/>
      <c r="AJ46" s="148"/>
      <c r="AK46" s="148"/>
      <c r="AL46" s="148"/>
      <c r="AM46" s="148"/>
      <c r="AN46" s="148"/>
      <c r="AO46" s="148"/>
      <c r="AP46" s="148"/>
      <c r="AQ46" s="148"/>
      <c r="AR46" s="148"/>
      <c r="AS46" s="148"/>
      <c r="AT46" s="148"/>
      <c r="AU46" s="148"/>
      <c r="AV46" s="147" t="s">
        <v>489</v>
      </c>
      <c r="AW46" s="147" t="s">
        <v>2027</v>
      </c>
      <c r="AX46" s="147" t="s">
        <v>489</v>
      </c>
      <c r="AY46" s="147" t="s">
        <v>489</v>
      </c>
    </row>
    <row r="47" spans="1:51" ht="30" customHeight="1">
      <c r="A47" s="144" t="s">
        <v>1008</v>
      </c>
      <c r="B47" s="144" t="s">
        <v>1009</v>
      </c>
      <c r="C47" s="144" t="s">
        <v>203</v>
      </c>
      <c r="D47" s="145">
        <v>16</v>
      </c>
      <c r="E47" s="155">
        <f>'단가대비표(기계소방)'!O24</f>
        <v>41.6</v>
      </c>
      <c r="F47" s="154">
        <f>TRUNC(E47*D47,1)</f>
        <v>665.6</v>
      </c>
      <c r="G47" s="155">
        <f>'단가대비표(기계소방)'!P24</f>
        <v>0</v>
      </c>
      <c r="H47" s="154">
        <f>TRUNC(G47*D47,1)</f>
        <v>0</v>
      </c>
      <c r="I47" s="155">
        <f>'단가대비표(기계소방)'!V24</f>
        <v>0</v>
      </c>
      <c r="J47" s="154">
        <f>TRUNC(I47*D47,1)</f>
        <v>0</v>
      </c>
      <c r="K47" s="155">
        <f t="shared" si="8"/>
        <v>41.6</v>
      </c>
      <c r="L47" s="154">
        <f t="shared" si="8"/>
        <v>665.6</v>
      </c>
      <c r="M47" s="144" t="s">
        <v>489</v>
      </c>
      <c r="N47" s="147" t="s">
        <v>1665</v>
      </c>
      <c r="O47" s="147" t="s">
        <v>2019</v>
      </c>
      <c r="P47" s="147" t="s">
        <v>485</v>
      </c>
      <c r="Q47" s="147" t="s">
        <v>485</v>
      </c>
      <c r="R47" s="147" t="s">
        <v>655</v>
      </c>
      <c r="S47" s="148"/>
      <c r="T47" s="148"/>
      <c r="U47" s="148"/>
      <c r="V47" s="148"/>
      <c r="W47" s="148"/>
      <c r="X47" s="148"/>
      <c r="Y47" s="148"/>
      <c r="Z47" s="148"/>
      <c r="AA47" s="148"/>
      <c r="AB47" s="148"/>
      <c r="AC47" s="148"/>
      <c r="AD47" s="148"/>
      <c r="AE47" s="148"/>
      <c r="AF47" s="148"/>
      <c r="AG47" s="148"/>
      <c r="AH47" s="148"/>
      <c r="AI47" s="148"/>
      <c r="AJ47" s="148"/>
      <c r="AK47" s="148"/>
      <c r="AL47" s="148"/>
      <c r="AM47" s="148"/>
      <c r="AN47" s="148"/>
      <c r="AO47" s="148"/>
      <c r="AP47" s="148"/>
      <c r="AQ47" s="148"/>
      <c r="AR47" s="148"/>
      <c r="AS47" s="148"/>
      <c r="AT47" s="148"/>
      <c r="AU47" s="148"/>
      <c r="AV47" s="147" t="s">
        <v>489</v>
      </c>
      <c r="AW47" s="147" t="s">
        <v>2028</v>
      </c>
      <c r="AX47" s="147" t="s">
        <v>489</v>
      </c>
      <c r="AY47" s="147" t="s">
        <v>489</v>
      </c>
    </row>
    <row r="48" spans="1:51" ht="30" customHeight="1">
      <c r="A48" s="144" t="s">
        <v>1010</v>
      </c>
      <c r="B48" s="144" t="s">
        <v>1015</v>
      </c>
      <c r="C48" s="144" t="s">
        <v>203</v>
      </c>
      <c r="D48" s="145">
        <v>1</v>
      </c>
      <c r="E48" s="155">
        <f>'단가대비표(기계소방)'!O56</f>
        <v>750</v>
      </c>
      <c r="F48" s="154">
        <f>TRUNC(E48*D48,1)</f>
        <v>750</v>
      </c>
      <c r="G48" s="155">
        <f>'단가대비표(기계소방)'!P56</f>
        <v>0</v>
      </c>
      <c r="H48" s="154">
        <f>TRUNC(G48*D48,1)</f>
        <v>0</v>
      </c>
      <c r="I48" s="155">
        <f>'단가대비표(기계소방)'!V56</f>
        <v>0</v>
      </c>
      <c r="J48" s="154">
        <f>TRUNC(I48*D48,1)</f>
        <v>0</v>
      </c>
      <c r="K48" s="155">
        <f t="shared" si="8"/>
        <v>750</v>
      </c>
      <c r="L48" s="154">
        <f t="shared" si="8"/>
        <v>750</v>
      </c>
      <c r="M48" s="144" t="s">
        <v>489</v>
      </c>
      <c r="N48" s="147" t="s">
        <v>1665</v>
      </c>
      <c r="O48" s="147" t="s">
        <v>2029</v>
      </c>
      <c r="P48" s="147" t="s">
        <v>485</v>
      </c>
      <c r="Q48" s="147" t="s">
        <v>485</v>
      </c>
      <c r="R48" s="147" t="s">
        <v>655</v>
      </c>
      <c r="S48" s="148"/>
      <c r="T48" s="148"/>
      <c r="U48" s="148"/>
      <c r="V48" s="148"/>
      <c r="W48" s="148"/>
      <c r="X48" s="148"/>
      <c r="Y48" s="148"/>
      <c r="Z48" s="148"/>
      <c r="AA48" s="148"/>
      <c r="AB48" s="148"/>
      <c r="AC48" s="148"/>
      <c r="AD48" s="148"/>
      <c r="AE48" s="148"/>
      <c r="AF48" s="148"/>
      <c r="AG48" s="148"/>
      <c r="AH48" s="148"/>
      <c r="AI48" s="148"/>
      <c r="AJ48" s="148"/>
      <c r="AK48" s="148"/>
      <c r="AL48" s="148"/>
      <c r="AM48" s="148"/>
      <c r="AN48" s="148"/>
      <c r="AO48" s="148"/>
      <c r="AP48" s="148"/>
      <c r="AQ48" s="148"/>
      <c r="AR48" s="148"/>
      <c r="AS48" s="148"/>
      <c r="AT48" s="148"/>
      <c r="AU48" s="148"/>
      <c r="AV48" s="147" t="s">
        <v>489</v>
      </c>
      <c r="AW48" s="147" t="s">
        <v>2030</v>
      </c>
      <c r="AX48" s="147" t="s">
        <v>489</v>
      </c>
      <c r="AY48" s="147" t="s">
        <v>489</v>
      </c>
    </row>
    <row r="49" spans="1:51" ht="30" customHeight="1">
      <c r="A49" s="144" t="s">
        <v>733</v>
      </c>
      <c r="B49" s="144" t="s">
        <v>734</v>
      </c>
      <c r="C49" s="144" t="s">
        <v>735</v>
      </c>
      <c r="D49" s="145">
        <v>1</v>
      </c>
      <c r="E49" s="155">
        <f>'일대목록(기계소방)'!E5</f>
        <v>1279</v>
      </c>
      <c r="F49" s="154">
        <f>TRUNC(E49*D49,1)</f>
        <v>1279</v>
      </c>
      <c r="G49" s="155">
        <f>'일대목록(기계소방)'!F5</f>
        <v>25674</v>
      </c>
      <c r="H49" s="154">
        <f>TRUNC(G49*D49,1)</f>
        <v>25674</v>
      </c>
      <c r="I49" s="155">
        <f>'일대목록(기계소방)'!G5</f>
        <v>26</v>
      </c>
      <c r="J49" s="154">
        <f>TRUNC(I49*D49,1)</f>
        <v>26</v>
      </c>
      <c r="K49" s="155">
        <f t="shared" si="8"/>
        <v>26979</v>
      </c>
      <c r="L49" s="154">
        <f t="shared" si="8"/>
        <v>26979</v>
      </c>
      <c r="M49" s="144" t="s">
        <v>489</v>
      </c>
      <c r="N49" s="147" t="s">
        <v>1665</v>
      </c>
      <c r="O49" s="147" t="s">
        <v>1657</v>
      </c>
      <c r="P49" s="147" t="s">
        <v>655</v>
      </c>
      <c r="Q49" s="147" t="s">
        <v>485</v>
      </c>
      <c r="R49" s="147" t="s">
        <v>485</v>
      </c>
      <c r="S49" s="148"/>
      <c r="T49" s="148"/>
      <c r="U49" s="148"/>
      <c r="V49" s="148"/>
      <c r="W49" s="148"/>
      <c r="X49" s="148"/>
      <c r="Y49" s="148"/>
      <c r="Z49" s="148"/>
      <c r="AA49" s="148"/>
      <c r="AB49" s="148"/>
      <c r="AC49" s="148"/>
      <c r="AD49" s="148"/>
      <c r="AE49" s="148"/>
      <c r="AF49" s="148"/>
      <c r="AG49" s="148"/>
      <c r="AH49" s="148"/>
      <c r="AI49" s="148"/>
      <c r="AJ49" s="148"/>
      <c r="AK49" s="148"/>
      <c r="AL49" s="148"/>
      <c r="AM49" s="148"/>
      <c r="AN49" s="148"/>
      <c r="AO49" s="148"/>
      <c r="AP49" s="148"/>
      <c r="AQ49" s="148"/>
      <c r="AR49" s="148"/>
      <c r="AS49" s="148"/>
      <c r="AT49" s="148"/>
      <c r="AU49" s="148"/>
      <c r="AV49" s="147" t="s">
        <v>489</v>
      </c>
      <c r="AW49" s="147" t="s">
        <v>2031</v>
      </c>
      <c r="AX49" s="147" t="s">
        <v>489</v>
      </c>
      <c r="AY49" s="147" t="s">
        <v>489</v>
      </c>
    </row>
    <row r="50" spans="1:51" ht="30" customHeight="1">
      <c r="A50" s="144" t="s">
        <v>993</v>
      </c>
      <c r="B50" s="144" t="s">
        <v>489</v>
      </c>
      <c r="C50" s="144" t="s">
        <v>489</v>
      </c>
      <c r="D50" s="145"/>
      <c r="E50" s="155"/>
      <c r="F50" s="154">
        <f>TRUNC(SUMIF(N45:N49, N44, F45:F49),0)</f>
        <v>17843</v>
      </c>
      <c r="G50" s="155"/>
      <c r="H50" s="154">
        <f>TRUNC(SUMIF(N45:N49, N44, H45:H49),0)</f>
        <v>25674</v>
      </c>
      <c r="I50" s="155"/>
      <c r="J50" s="154">
        <f>TRUNC(SUMIF(N45:N49, N44, J45:J49),0)</f>
        <v>26</v>
      </c>
      <c r="K50" s="155"/>
      <c r="L50" s="154">
        <f>F50+H50+J50</f>
        <v>43543</v>
      </c>
      <c r="M50" s="144" t="s">
        <v>489</v>
      </c>
      <c r="N50" s="147" t="s">
        <v>668</v>
      </c>
      <c r="O50" s="147" t="s">
        <v>668</v>
      </c>
      <c r="P50" s="147" t="s">
        <v>489</v>
      </c>
      <c r="Q50" s="147" t="s">
        <v>489</v>
      </c>
      <c r="R50" s="147" t="s">
        <v>489</v>
      </c>
      <c r="S50" s="148"/>
      <c r="T50" s="148"/>
      <c r="U50" s="148"/>
      <c r="V50" s="148"/>
      <c r="W50" s="148"/>
      <c r="X50" s="148"/>
      <c r="Y50" s="148"/>
      <c r="Z50" s="148"/>
      <c r="AA50" s="148"/>
      <c r="AB50" s="148"/>
      <c r="AC50" s="148"/>
      <c r="AD50" s="148"/>
      <c r="AE50" s="148"/>
      <c r="AF50" s="148"/>
      <c r="AG50" s="148"/>
      <c r="AH50" s="148"/>
      <c r="AI50" s="148"/>
      <c r="AJ50" s="148"/>
      <c r="AK50" s="148"/>
      <c r="AL50" s="148"/>
      <c r="AM50" s="148"/>
      <c r="AN50" s="148"/>
      <c r="AO50" s="148"/>
      <c r="AP50" s="148"/>
      <c r="AQ50" s="148"/>
      <c r="AR50" s="148"/>
      <c r="AS50" s="148"/>
      <c r="AT50" s="148"/>
      <c r="AU50" s="148"/>
      <c r="AV50" s="147" t="s">
        <v>489</v>
      </c>
      <c r="AW50" s="147" t="s">
        <v>489</v>
      </c>
      <c r="AX50" s="147" t="s">
        <v>489</v>
      </c>
      <c r="AY50" s="147" t="s">
        <v>489</v>
      </c>
    </row>
    <row r="51" spans="1:51" ht="30" customHeight="1">
      <c r="A51" s="145"/>
      <c r="B51" s="145"/>
      <c r="C51" s="145"/>
      <c r="D51" s="145"/>
      <c r="E51" s="155"/>
      <c r="F51" s="154"/>
      <c r="G51" s="155"/>
      <c r="H51" s="154"/>
      <c r="I51" s="155"/>
      <c r="J51" s="154"/>
      <c r="K51" s="155"/>
      <c r="L51" s="154"/>
      <c r="M51" s="145"/>
    </row>
    <row r="52" spans="1:51" ht="30" customHeight="1">
      <c r="A52" s="311" t="s">
        <v>1016</v>
      </c>
      <c r="B52" s="311"/>
      <c r="C52" s="311"/>
      <c r="D52" s="311"/>
      <c r="E52" s="312"/>
      <c r="F52" s="313"/>
      <c r="G52" s="312"/>
      <c r="H52" s="313"/>
      <c r="I52" s="312"/>
      <c r="J52" s="313"/>
      <c r="K52" s="312"/>
      <c r="L52" s="313"/>
      <c r="M52" s="311"/>
      <c r="N52" s="153" t="s">
        <v>1667</v>
      </c>
    </row>
    <row r="53" spans="1:51" ht="30" customHeight="1">
      <c r="A53" s="144" t="s">
        <v>1004</v>
      </c>
      <c r="B53" s="144" t="s">
        <v>1017</v>
      </c>
      <c r="C53" s="144" t="s">
        <v>203</v>
      </c>
      <c r="D53" s="145">
        <v>1</v>
      </c>
      <c r="E53" s="155">
        <f>'단가대비표(기계소방)'!O154</f>
        <v>13250</v>
      </c>
      <c r="F53" s="154">
        <f>TRUNC(E53*D53,1)</f>
        <v>13250</v>
      </c>
      <c r="G53" s="155">
        <f>'단가대비표(기계소방)'!P154</f>
        <v>0</v>
      </c>
      <c r="H53" s="154">
        <f>TRUNC(G53*D53,1)</f>
        <v>0</v>
      </c>
      <c r="I53" s="155">
        <f>'단가대비표(기계소방)'!V154</f>
        <v>0</v>
      </c>
      <c r="J53" s="154">
        <f>TRUNC(I53*D53,1)</f>
        <v>0</v>
      </c>
      <c r="K53" s="155">
        <f t="shared" ref="K53:L57" si="9">TRUNC(E53+G53+I53,1)</f>
        <v>13250</v>
      </c>
      <c r="L53" s="154">
        <f t="shared" si="9"/>
        <v>13250</v>
      </c>
      <c r="M53" s="144" t="s">
        <v>489</v>
      </c>
      <c r="N53" s="147" t="s">
        <v>1667</v>
      </c>
      <c r="O53" s="147" t="s">
        <v>2032</v>
      </c>
      <c r="P53" s="147" t="s">
        <v>485</v>
      </c>
      <c r="Q53" s="147" t="s">
        <v>485</v>
      </c>
      <c r="R53" s="147" t="s">
        <v>655</v>
      </c>
      <c r="S53" s="148"/>
      <c r="T53" s="148"/>
      <c r="U53" s="148"/>
      <c r="V53" s="148"/>
      <c r="W53" s="148"/>
      <c r="X53" s="148"/>
      <c r="Y53" s="148"/>
      <c r="Z53" s="148"/>
      <c r="AA53" s="148"/>
      <c r="AB53" s="148"/>
      <c r="AC53" s="148"/>
      <c r="AD53" s="148"/>
      <c r="AE53" s="148"/>
      <c r="AF53" s="148"/>
      <c r="AG53" s="148"/>
      <c r="AH53" s="148"/>
      <c r="AI53" s="148"/>
      <c r="AJ53" s="148"/>
      <c r="AK53" s="148"/>
      <c r="AL53" s="148"/>
      <c r="AM53" s="148"/>
      <c r="AN53" s="148"/>
      <c r="AO53" s="148"/>
      <c r="AP53" s="148"/>
      <c r="AQ53" s="148"/>
      <c r="AR53" s="148"/>
      <c r="AS53" s="148"/>
      <c r="AT53" s="148"/>
      <c r="AU53" s="148"/>
      <c r="AV53" s="147" t="s">
        <v>489</v>
      </c>
      <c r="AW53" s="147" t="s">
        <v>2033</v>
      </c>
      <c r="AX53" s="147" t="s">
        <v>489</v>
      </c>
      <c r="AY53" s="147" t="s">
        <v>489</v>
      </c>
    </row>
    <row r="54" spans="1:51" ht="30" customHeight="1">
      <c r="A54" s="144" t="s">
        <v>1006</v>
      </c>
      <c r="B54" s="144" t="s">
        <v>1014</v>
      </c>
      <c r="C54" s="144" t="s">
        <v>309</v>
      </c>
      <c r="D54" s="145">
        <v>8</v>
      </c>
      <c r="E54" s="155">
        <f>'단가대비표(기계소방)'!O27</f>
        <v>414.82</v>
      </c>
      <c r="F54" s="154">
        <f>TRUNC(E54*D54,1)</f>
        <v>3318.5</v>
      </c>
      <c r="G54" s="155">
        <f>'단가대비표(기계소방)'!P27</f>
        <v>0</v>
      </c>
      <c r="H54" s="154">
        <f>TRUNC(G54*D54,1)</f>
        <v>0</v>
      </c>
      <c r="I54" s="155">
        <f>'단가대비표(기계소방)'!V27</f>
        <v>0</v>
      </c>
      <c r="J54" s="154">
        <f>TRUNC(I54*D54,1)</f>
        <v>0</v>
      </c>
      <c r="K54" s="155">
        <f t="shared" si="9"/>
        <v>414.8</v>
      </c>
      <c r="L54" s="154">
        <f t="shared" si="9"/>
        <v>3318.5</v>
      </c>
      <c r="M54" s="144" t="s">
        <v>489</v>
      </c>
      <c r="N54" s="147" t="s">
        <v>1667</v>
      </c>
      <c r="O54" s="147" t="s">
        <v>2026</v>
      </c>
      <c r="P54" s="147" t="s">
        <v>485</v>
      </c>
      <c r="Q54" s="147" t="s">
        <v>485</v>
      </c>
      <c r="R54" s="147" t="s">
        <v>655</v>
      </c>
      <c r="S54" s="148"/>
      <c r="T54" s="148"/>
      <c r="U54" s="148"/>
      <c r="V54" s="148"/>
      <c r="W54" s="148"/>
      <c r="X54" s="148"/>
      <c r="Y54" s="148"/>
      <c r="Z54" s="148"/>
      <c r="AA54" s="148"/>
      <c r="AB54" s="148"/>
      <c r="AC54" s="148"/>
      <c r="AD54" s="148"/>
      <c r="AE54" s="148"/>
      <c r="AF54" s="148"/>
      <c r="AG54" s="148"/>
      <c r="AH54" s="148"/>
      <c r="AI54" s="148"/>
      <c r="AJ54" s="148"/>
      <c r="AK54" s="148"/>
      <c r="AL54" s="148"/>
      <c r="AM54" s="148"/>
      <c r="AN54" s="148"/>
      <c r="AO54" s="148"/>
      <c r="AP54" s="148"/>
      <c r="AQ54" s="148"/>
      <c r="AR54" s="148"/>
      <c r="AS54" s="148"/>
      <c r="AT54" s="148"/>
      <c r="AU54" s="148"/>
      <c r="AV54" s="147" t="s">
        <v>489</v>
      </c>
      <c r="AW54" s="147" t="s">
        <v>2034</v>
      </c>
      <c r="AX54" s="147" t="s">
        <v>489</v>
      </c>
      <c r="AY54" s="147" t="s">
        <v>489</v>
      </c>
    </row>
    <row r="55" spans="1:51" ht="30" customHeight="1">
      <c r="A55" s="144" t="s">
        <v>1008</v>
      </c>
      <c r="B55" s="144" t="s">
        <v>1009</v>
      </c>
      <c r="C55" s="144" t="s">
        <v>203</v>
      </c>
      <c r="D55" s="145">
        <v>16</v>
      </c>
      <c r="E55" s="155">
        <f>'단가대비표(기계소방)'!O24</f>
        <v>41.6</v>
      </c>
      <c r="F55" s="154">
        <f>TRUNC(E55*D55,1)</f>
        <v>665.6</v>
      </c>
      <c r="G55" s="155">
        <f>'단가대비표(기계소방)'!P24</f>
        <v>0</v>
      </c>
      <c r="H55" s="154">
        <f>TRUNC(G55*D55,1)</f>
        <v>0</v>
      </c>
      <c r="I55" s="155">
        <f>'단가대비표(기계소방)'!V24</f>
        <v>0</v>
      </c>
      <c r="J55" s="154">
        <f>TRUNC(I55*D55,1)</f>
        <v>0</v>
      </c>
      <c r="K55" s="155">
        <f t="shared" si="9"/>
        <v>41.6</v>
      </c>
      <c r="L55" s="154">
        <f t="shared" si="9"/>
        <v>665.6</v>
      </c>
      <c r="M55" s="144" t="s">
        <v>489</v>
      </c>
      <c r="N55" s="147" t="s">
        <v>1667</v>
      </c>
      <c r="O55" s="147" t="s">
        <v>2019</v>
      </c>
      <c r="P55" s="147" t="s">
        <v>485</v>
      </c>
      <c r="Q55" s="147" t="s">
        <v>485</v>
      </c>
      <c r="R55" s="147" t="s">
        <v>655</v>
      </c>
      <c r="S55" s="148"/>
      <c r="T55" s="148"/>
      <c r="U55" s="148"/>
      <c r="V55" s="148"/>
      <c r="W55" s="148"/>
      <c r="X55" s="148"/>
      <c r="Y55" s="148"/>
      <c r="Z55" s="148"/>
      <c r="AA55" s="148"/>
      <c r="AB55" s="148"/>
      <c r="AC55" s="148"/>
      <c r="AD55" s="148"/>
      <c r="AE55" s="148"/>
      <c r="AF55" s="148"/>
      <c r="AG55" s="148"/>
      <c r="AH55" s="148"/>
      <c r="AI55" s="148"/>
      <c r="AJ55" s="148"/>
      <c r="AK55" s="148"/>
      <c r="AL55" s="148"/>
      <c r="AM55" s="148"/>
      <c r="AN55" s="148"/>
      <c r="AO55" s="148"/>
      <c r="AP55" s="148"/>
      <c r="AQ55" s="148"/>
      <c r="AR55" s="148"/>
      <c r="AS55" s="148"/>
      <c r="AT55" s="148"/>
      <c r="AU55" s="148"/>
      <c r="AV55" s="147" t="s">
        <v>489</v>
      </c>
      <c r="AW55" s="147" t="s">
        <v>2035</v>
      </c>
      <c r="AX55" s="147" t="s">
        <v>489</v>
      </c>
      <c r="AY55" s="147" t="s">
        <v>489</v>
      </c>
    </row>
    <row r="56" spans="1:51" ht="30" customHeight="1">
      <c r="A56" s="144" t="s">
        <v>1010</v>
      </c>
      <c r="B56" s="144" t="s">
        <v>1018</v>
      </c>
      <c r="C56" s="144" t="s">
        <v>203</v>
      </c>
      <c r="D56" s="145">
        <v>1</v>
      </c>
      <c r="E56" s="155">
        <f>'단가대비표(기계소방)'!O57</f>
        <v>1041</v>
      </c>
      <c r="F56" s="154">
        <f>TRUNC(E56*D56,1)</f>
        <v>1041</v>
      </c>
      <c r="G56" s="155">
        <f>'단가대비표(기계소방)'!P57</f>
        <v>0</v>
      </c>
      <c r="H56" s="154">
        <f>TRUNC(G56*D56,1)</f>
        <v>0</v>
      </c>
      <c r="I56" s="155">
        <f>'단가대비표(기계소방)'!V57</f>
        <v>0</v>
      </c>
      <c r="J56" s="154">
        <f>TRUNC(I56*D56,1)</f>
        <v>0</v>
      </c>
      <c r="K56" s="155">
        <f t="shared" si="9"/>
        <v>1041</v>
      </c>
      <c r="L56" s="154">
        <f t="shared" si="9"/>
        <v>1041</v>
      </c>
      <c r="M56" s="144" t="s">
        <v>489</v>
      </c>
      <c r="N56" s="147" t="s">
        <v>1667</v>
      </c>
      <c r="O56" s="147" t="s">
        <v>2036</v>
      </c>
      <c r="P56" s="147" t="s">
        <v>485</v>
      </c>
      <c r="Q56" s="147" t="s">
        <v>485</v>
      </c>
      <c r="R56" s="147" t="s">
        <v>655</v>
      </c>
      <c r="S56" s="148"/>
      <c r="T56" s="148"/>
      <c r="U56" s="148"/>
      <c r="V56" s="148"/>
      <c r="W56" s="148"/>
      <c r="X56" s="148"/>
      <c r="Y56" s="148"/>
      <c r="Z56" s="148"/>
      <c r="AA56" s="148"/>
      <c r="AB56" s="148"/>
      <c r="AC56" s="148"/>
      <c r="AD56" s="148"/>
      <c r="AE56" s="148"/>
      <c r="AF56" s="148"/>
      <c r="AG56" s="148"/>
      <c r="AH56" s="148"/>
      <c r="AI56" s="148"/>
      <c r="AJ56" s="148"/>
      <c r="AK56" s="148"/>
      <c r="AL56" s="148"/>
      <c r="AM56" s="148"/>
      <c r="AN56" s="148"/>
      <c r="AO56" s="148"/>
      <c r="AP56" s="148"/>
      <c r="AQ56" s="148"/>
      <c r="AR56" s="148"/>
      <c r="AS56" s="148"/>
      <c r="AT56" s="148"/>
      <c r="AU56" s="148"/>
      <c r="AV56" s="147" t="s">
        <v>489</v>
      </c>
      <c r="AW56" s="147" t="s">
        <v>2037</v>
      </c>
      <c r="AX56" s="147" t="s">
        <v>489</v>
      </c>
      <c r="AY56" s="147" t="s">
        <v>489</v>
      </c>
    </row>
    <row r="57" spans="1:51" ht="30" customHeight="1">
      <c r="A57" s="144" t="s">
        <v>733</v>
      </c>
      <c r="B57" s="144" t="s">
        <v>736</v>
      </c>
      <c r="C57" s="144" t="s">
        <v>735</v>
      </c>
      <c r="D57" s="145">
        <v>1</v>
      </c>
      <c r="E57" s="155">
        <f>'일대목록(기계소방)'!E6</f>
        <v>1713</v>
      </c>
      <c r="F57" s="154">
        <f>TRUNC(E57*D57,1)</f>
        <v>1713</v>
      </c>
      <c r="G57" s="155">
        <f>'일대목록(기계소방)'!F6</f>
        <v>32267</v>
      </c>
      <c r="H57" s="154">
        <f>TRUNC(G57*D57,1)</f>
        <v>32267</v>
      </c>
      <c r="I57" s="155">
        <f>'일대목록(기계소방)'!G6</f>
        <v>33</v>
      </c>
      <c r="J57" s="154">
        <f>TRUNC(I57*D57,1)</f>
        <v>33</v>
      </c>
      <c r="K57" s="155">
        <f t="shared" si="9"/>
        <v>34013</v>
      </c>
      <c r="L57" s="154">
        <f t="shared" si="9"/>
        <v>34013</v>
      </c>
      <c r="M57" s="144" t="s">
        <v>489</v>
      </c>
      <c r="N57" s="147" t="s">
        <v>1667</v>
      </c>
      <c r="O57" s="147" t="s">
        <v>1659</v>
      </c>
      <c r="P57" s="147" t="s">
        <v>655</v>
      </c>
      <c r="Q57" s="147" t="s">
        <v>485</v>
      </c>
      <c r="R57" s="147" t="s">
        <v>485</v>
      </c>
      <c r="S57" s="148"/>
      <c r="T57" s="148"/>
      <c r="U57" s="148"/>
      <c r="V57" s="148"/>
      <c r="W57" s="148"/>
      <c r="X57" s="148"/>
      <c r="Y57" s="148"/>
      <c r="Z57" s="148"/>
      <c r="AA57" s="148"/>
      <c r="AB57" s="148"/>
      <c r="AC57" s="148"/>
      <c r="AD57" s="148"/>
      <c r="AE57" s="148"/>
      <c r="AF57" s="148"/>
      <c r="AG57" s="148"/>
      <c r="AH57" s="148"/>
      <c r="AI57" s="148"/>
      <c r="AJ57" s="148"/>
      <c r="AK57" s="148"/>
      <c r="AL57" s="148"/>
      <c r="AM57" s="148"/>
      <c r="AN57" s="148"/>
      <c r="AO57" s="148"/>
      <c r="AP57" s="148"/>
      <c r="AQ57" s="148"/>
      <c r="AR57" s="148"/>
      <c r="AS57" s="148"/>
      <c r="AT57" s="148"/>
      <c r="AU57" s="148"/>
      <c r="AV57" s="147" t="s">
        <v>489</v>
      </c>
      <c r="AW57" s="147" t="s">
        <v>2038</v>
      </c>
      <c r="AX57" s="147" t="s">
        <v>489</v>
      </c>
      <c r="AY57" s="147" t="s">
        <v>489</v>
      </c>
    </row>
    <row r="58" spans="1:51" ht="30" customHeight="1">
      <c r="A58" s="144" t="s">
        <v>993</v>
      </c>
      <c r="B58" s="144" t="s">
        <v>489</v>
      </c>
      <c r="C58" s="144" t="s">
        <v>489</v>
      </c>
      <c r="D58" s="145"/>
      <c r="E58" s="155"/>
      <c r="F58" s="154">
        <f>TRUNC(SUMIF(N53:N57, N52, F53:F57),0)</f>
        <v>19988</v>
      </c>
      <c r="G58" s="155"/>
      <c r="H58" s="154">
        <f>TRUNC(SUMIF(N53:N57, N52, H53:H57),0)</f>
        <v>32267</v>
      </c>
      <c r="I58" s="155"/>
      <c r="J58" s="154">
        <f>TRUNC(SUMIF(N53:N57, N52, J53:J57),0)</f>
        <v>33</v>
      </c>
      <c r="K58" s="155"/>
      <c r="L58" s="154">
        <f>F58+H58+J58</f>
        <v>52288</v>
      </c>
      <c r="M58" s="144" t="s">
        <v>489</v>
      </c>
      <c r="N58" s="147" t="s">
        <v>668</v>
      </c>
      <c r="O58" s="147" t="s">
        <v>668</v>
      </c>
      <c r="P58" s="147" t="s">
        <v>489</v>
      </c>
      <c r="Q58" s="147" t="s">
        <v>489</v>
      </c>
      <c r="R58" s="147" t="s">
        <v>489</v>
      </c>
      <c r="S58" s="148"/>
      <c r="T58" s="148"/>
      <c r="U58" s="148"/>
      <c r="V58" s="148"/>
      <c r="W58" s="148"/>
      <c r="X58" s="148"/>
      <c r="Y58" s="148"/>
      <c r="Z58" s="148"/>
      <c r="AA58" s="148"/>
      <c r="AB58" s="148"/>
      <c r="AC58" s="148"/>
      <c r="AD58" s="148"/>
      <c r="AE58" s="148"/>
      <c r="AF58" s="148"/>
      <c r="AG58" s="148"/>
      <c r="AH58" s="148"/>
      <c r="AI58" s="148"/>
      <c r="AJ58" s="148"/>
      <c r="AK58" s="148"/>
      <c r="AL58" s="148"/>
      <c r="AM58" s="148"/>
      <c r="AN58" s="148"/>
      <c r="AO58" s="148"/>
      <c r="AP58" s="148"/>
      <c r="AQ58" s="148"/>
      <c r="AR58" s="148"/>
      <c r="AS58" s="148"/>
      <c r="AT58" s="148"/>
      <c r="AU58" s="148"/>
      <c r="AV58" s="147" t="s">
        <v>489</v>
      </c>
      <c r="AW58" s="147" t="s">
        <v>489</v>
      </c>
      <c r="AX58" s="147" t="s">
        <v>489</v>
      </c>
      <c r="AY58" s="147" t="s">
        <v>489</v>
      </c>
    </row>
    <row r="59" spans="1:51" ht="30" customHeight="1">
      <c r="A59" s="145"/>
      <c r="B59" s="145"/>
      <c r="C59" s="145"/>
      <c r="D59" s="145"/>
      <c r="E59" s="155"/>
      <c r="F59" s="154"/>
      <c r="G59" s="155"/>
      <c r="H59" s="154"/>
      <c r="I59" s="155"/>
      <c r="J59" s="154"/>
      <c r="K59" s="155"/>
      <c r="L59" s="154"/>
      <c r="M59" s="145"/>
    </row>
    <row r="60" spans="1:51" ht="30" customHeight="1">
      <c r="A60" s="311" t="s">
        <v>1019</v>
      </c>
      <c r="B60" s="311"/>
      <c r="C60" s="311"/>
      <c r="D60" s="311"/>
      <c r="E60" s="312"/>
      <c r="F60" s="313"/>
      <c r="G60" s="312"/>
      <c r="H60" s="313"/>
      <c r="I60" s="312"/>
      <c r="J60" s="313"/>
      <c r="K60" s="312"/>
      <c r="L60" s="313"/>
      <c r="M60" s="311"/>
      <c r="N60" s="153" t="s">
        <v>1669</v>
      </c>
    </row>
    <row r="61" spans="1:51" ht="30" customHeight="1">
      <c r="A61" s="144" t="s">
        <v>1004</v>
      </c>
      <c r="B61" s="144" t="s">
        <v>1020</v>
      </c>
      <c r="C61" s="144" t="s">
        <v>203</v>
      </c>
      <c r="D61" s="145">
        <v>1</v>
      </c>
      <c r="E61" s="155">
        <f>'단가대비표(기계소방)'!O155</f>
        <v>20240</v>
      </c>
      <c r="F61" s="154">
        <f>TRUNC(E61*D61,1)</f>
        <v>20240</v>
      </c>
      <c r="G61" s="155">
        <f>'단가대비표(기계소방)'!P155</f>
        <v>0</v>
      </c>
      <c r="H61" s="154">
        <f>TRUNC(G61*D61,1)</f>
        <v>0</v>
      </c>
      <c r="I61" s="155">
        <f>'단가대비표(기계소방)'!V155</f>
        <v>0</v>
      </c>
      <c r="J61" s="154">
        <f>TRUNC(I61*D61,1)</f>
        <v>0</v>
      </c>
      <c r="K61" s="155">
        <f t="shared" ref="K61:L65" si="10">TRUNC(E61+G61+I61,1)</f>
        <v>20240</v>
      </c>
      <c r="L61" s="154">
        <f t="shared" si="10"/>
        <v>20240</v>
      </c>
      <c r="M61" s="144" t="s">
        <v>489</v>
      </c>
      <c r="N61" s="147" t="s">
        <v>1669</v>
      </c>
      <c r="O61" s="147" t="s">
        <v>2039</v>
      </c>
      <c r="P61" s="147" t="s">
        <v>485</v>
      </c>
      <c r="Q61" s="147" t="s">
        <v>485</v>
      </c>
      <c r="R61" s="147" t="s">
        <v>655</v>
      </c>
      <c r="S61" s="148"/>
      <c r="T61" s="148"/>
      <c r="U61" s="148"/>
      <c r="V61" s="148"/>
      <c r="W61" s="148"/>
      <c r="X61" s="148"/>
      <c r="Y61" s="148"/>
      <c r="Z61" s="148"/>
      <c r="AA61" s="148"/>
      <c r="AB61" s="148"/>
      <c r="AC61" s="148"/>
      <c r="AD61" s="148"/>
      <c r="AE61" s="148"/>
      <c r="AF61" s="148"/>
      <c r="AG61" s="148"/>
      <c r="AH61" s="148"/>
      <c r="AI61" s="148"/>
      <c r="AJ61" s="148"/>
      <c r="AK61" s="148"/>
      <c r="AL61" s="148"/>
      <c r="AM61" s="148"/>
      <c r="AN61" s="148"/>
      <c r="AO61" s="148"/>
      <c r="AP61" s="148"/>
      <c r="AQ61" s="148"/>
      <c r="AR61" s="148"/>
      <c r="AS61" s="148"/>
      <c r="AT61" s="148"/>
      <c r="AU61" s="148"/>
      <c r="AV61" s="147" t="s">
        <v>489</v>
      </c>
      <c r="AW61" s="147" t="s">
        <v>2040</v>
      </c>
      <c r="AX61" s="147" t="s">
        <v>489</v>
      </c>
      <c r="AY61" s="147" t="s">
        <v>489</v>
      </c>
    </row>
    <row r="62" spans="1:51" ht="30" customHeight="1">
      <c r="A62" s="144" t="s">
        <v>1006</v>
      </c>
      <c r="B62" s="144" t="s">
        <v>1021</v>
      </c>
      <c r="C62" s="144" t="s">
        <v>309</v>
      </c>
      <c r="D62" s="145">
        <v>8</v>
      </c>
      <c r="E62" s="155">
        <f>'단가대비표(기계소방)'!O28</f>
        <v>773.38</v>
      </c>
      <c r="F62" s="154">
        <f>TRUNC(E62*D62,1)</f>
        <v>6187</v>
      </c>
      <c r="G62" s="155">
        <f>'단가대비표(기계소방)'!P28</f>
        <v>0</v>
      </c>
      <c r="H62" s="154">
        <f>TRUNC(G62*D62,1)</f>
        <v>0</v>
      </c>
      <c r="I62" s="155">
        <f>'단가대비표(기계소방)'!V28</f>
        <v>0</v>
      </c>
      <c r="J62" s="154">
        <f>TRUNC(I62*D62,1)</f>
        <v>0</v>
      </c>
      <c r="K62" s="155">
        <f t="shared" si="10"/>
        <v>773.3</v>
      </c>
      <c r="L62" s="154">
        <f t="shared" si="10"/>
        <v>6187</v>
      </c>
      <c r="M62" s="144" t="s">
        <v>489</v>
      </c>
      <c r="N62" s="147" t="s">
        <v>1669</v>
      </c>
      <c r="O62" s="147" t="s">
        <v>2041</v>
      </c>
      <c r="P62" s="147" t="s">
        <v>485</v>
      </c>
      <c r="Q62" s="147" t="s">
        <v>485</v>
      </c>
      <c r="R62" s="147" t="s">
        <v>655</v>
      </c>
      <c r="S62" s="148"/>
      <c r="T62" s="148"/>
      <c r="U62" s="148"/>
      <c r="V62" s="148"/>
      <c r="W62" s="148"/>
      <c r="X62" s="148"/>
      <c r="Y62" s="148"/>
      <c r="Z62" s="148"/>
      <c r="AA62" s="148"/>
      <c r="AB62" s="148"/>
      <c r="AC62" s="148"/>
      <c r="AD62" s="148"/>
      <c r="AE62" s="148"/>
      <c r="AF62" s="148"/>
      <c r="AG62" s="148"/>
      <c r="AH62" s="148"/>
      <c r="AI62" s="148"/>
      <c r="AJ62" s="148"/>
      <c r="AK62" s="148"/>
      <c r="AL62" s="148"/>
      <c r="AM62" s="148"/>
      <c r="AN62" s="148"/>
      <c r="AO62" s="148"/>
      <c r="AP62" s="148"/>
      <c r="AQ62" s="148"/>
      <c r="AR62" s="148"/>
      <c r="AS62" s="148"/>
      <c r="AT62" s="148"/>
      <c r="AU62" s="148"/>
      <c r="AV62" s="147" t="s">
        <v>489</v>
      </c>
      <c r="AW62" s="147" t="s">
        <v>2042</v>
      </c>
      <c r="AX62" s="147" t="s">
        <v>489</v>
      </c>
      <c r="AY62" s="147" t="s">
        <v>489</v>
      </c>
    </row>
    <row r="63" spans="1:51" ht="30" customHeight="1">
      <c r="A63" s="144" t="s">
        <v>1008</v>
      </c>
      <c r="B63" s="144" t="s">
        <v>1022</v>
      </c>
      <c r="C63" s="144" t="s">
        <v>203</v>
      </c>
      <c r="D63" s="145">
        <v>16</v>
      </c>
      <c r="E63" s="155">
        <f>'단가대비표(기계소방)'!O25</f>
        <v>60.1</v>
      </c>
      <c r="F63" s="154">
        <f>TRUNC(E63*D63,1)</f>
        <v>961.6</v>
      </c>
      <c r="G63" s="155">
        <f>'단가대비표(기계소방)'!P25</f>
        <v>0</v>
      </c>
      <c r="H63" s="154">
        <f>TRUNC(G63*D63,1)</f>
        <v>0</v>
      </c>
      <c r="I63" s="155">
        <f>'단가대비표(기계소방)'!V25</f>
        <v>0</v>
      </c>
      <c r="J63" s="154">
        <f>TRUNC(I63*D63,1)</f>
        <v>0</v>
      </c>
      <c r="K63" s="155">
        <f t="shared" si="10"/>
        <v>60.1</v>
      </c>
      <c r="L63" s="154">
        <f t="shared" si="10"/>
        <v>961.6</v>
      </c>
      <c r="M63" s="144" t="s">
        <v>489</v>
      </c>
      <c r="N63" s="147" t="s">
        <v>1669</v>
      </c>
      <c r="O63" s="147" t="s">
        <v>2043</v>
      </c>
      <c r="P63" s="147" t="s">
        <v>485</v>
      </c>
      <c r="Q63" s="147" t="s">
        <v>485</v>
      </c>
      <c r="R63" s="147" t="s">
        <v>655</v>
      </c>
      <c r="S63" s="148"/>
      <c r="T63" s="148"/>
      <c r="U63" s="148"/>
      <c r="V63" s="148"/>
      <c r="W63" s="148"/>
      <c r="X63" s="148"/>
      <c r="Y63" s="148"/>
      <c r="Z63" s="148"/>
      <c r="AA63" s="148"/>
      <c r="AB63" s="148"/>
      <c r="AC63" s="148"/>
      <c r="AD63" s="148"/>
      <c r="AE63" s="148"/>
      <c r="AF63" s="148"/>
      <c r="AG63" s="148"/>
      <c r="AH63" s="148"/>
      <c r="AI63" s="148"/>
      <c r="AJ63" s="148"/>
      <c r="AK63" s="148"/>
      <c r="AL63" s="148"/>
      <c r="AM63" s="148"/>
      <c r="AN63" s="148"/>
      <c r="AO63" s="148"/>
      <c r="AP63" s="148"/>
      <c r="AQ63" s="148"/>
      <c r="AR63" s="148"/>
      <c r="AS63" s="148"/>
      <c r="AT63" s="148"/>
      <c r="AU63" s="148"/>
      <c r="AV63" s="147" t="s">
        <v>489</v>
      </c>
      <c r="AW63" s="147" t="s">
        <v>2044</v>
      </c>
      <c r="AX63" s="147" t="s">
        <v>489</v>
      </c>
      <c r="AY63" s="147" t="s">
        <v>489</v>
      </c>
    </row>
    <row r="64" spans="1:51" ht="30" customHeight="1">
      <c r="A64" s="144" t="s">
        <v>1010</v>
      </c>
      <c r="B64" s="144" t="s">
        <v>1023</v>
      </c>
      <c r="C64" s="144" t="s">
        <v>203</v>
      </c>
      <c r="D64" s="145">
        <v>1</v>
      </c>
      <c r="E64" s="155">
        <f>'단가대비표(기계소방)'!O58</f>
        <v>1331</v>
      </c>
      <c r="F64" s="154">
        <f>TRUNC(E64*D64,1)</f>
        <v>1331</v>
      </c>
      <c r="G64" s="155">
        <f>'단가대비표(기계소방)'!P58</f>
        <v>0</v>
      </c>
      <c r="H64" s="154">
        <f>TRUNC(G64*D64,1)</f>
        <v>0</v>
      </c>
      <c r="I64" s="155">
        <f>'단가대비표(기계소방)'!V58</f>
        <v>0</v>
      </c>
      <c r="J64" s="154">
        <f>TRUNC(I64*D64,1)</f>
        <v>0</v>
      </c>
      <c r="K64" s="155">
        <f t="shared" si="10"/>
        <v>1331</v>
      </c>
      <c r="L64" s="154">
        <f t="shared" si="10"/>
        <v>1331</v>
      </c>
      <c r="M64" s="144" t="s">
        <v>489</v>
      </c>
      <c r="N64" s="147" t="s">
        <v>1669</v>
      </c>
      <c r="O64" s="147" t="s">
        <v>2045</v>
      </c>
      <c r="P64" s="147" t="s">
        <v>485</v>
      </c>
      <c r="Q64" s="147" t="s">
        <v>485</v>
      </c>
      <c r="R64" s="147" t="s">
        <v>655</v>
      </c>
      <c r="S64" s="148"/>
      <c r="T64" s="148"/>
      <c r="U64" s="148"/>
      <c r="V64" s="148"/>
      <c r="W64" s="148"/>
      <c r="X64" s="148"/>
      <c r="Y64" s="148"/>
      <c r="Z64" s="148"/>
      <c r="AA64" s="148"/>
      <c r="AB64" s="148"/>
      <c r="AC64" s="148"/>
      <c r="AD64" s="148"/>
      <c r="AE64" s="148"/>
      <c r="AF64" s="148"/>
      <c r="AG64" s="148"/>
      <c r="AH64" s="148"/>
      <c r="AI64" s="148"/>
      <c r="AJ64" s="148"/>
      <c r="AK64" s="148"/>
      <c r="AL64" s="148"/>
      <c r="AM64" s="148"/>
      <c r="AN64" s="148"/>
      <c r="AO64" s="148"/>
      <c r="AP64" s="148"/>
      <c r="AQ64" s="148"/>
      <c r="AR64" s="148"/>
      <c r="AS64" s="148"/>
      <c r="AT64" s="148"/>
      <c r="AU64" s="148"/>
      <c r="AV64" s="147" t="s">
        <v>489</v>
      </c>
      <c r="AW64" s="147" t="s">
        <v>2046</v>
      </c>
      <c r="AX64" s="147" t="s">
        <v>489</v>
      </c>
      <c r="AY64" s="147" t="s">
        <v>489</v>
      </c>
    </row>
    <row r="65" spans="1:51" ht="30" customHeight="1">
      <c r="A65" s="144" t="s">
        <v>733</v>
      </c>
      <c r="B65" s="144" t="s">
        <v>737</v>
      </c>
      <c r="C65" s="144" t="s">
        <v>735</v>
      </c>
      <c r="D65" s="145">
        <v>1</v>
      </c>
      <c r="E65" s="155">
        <f>'일대목록(기계소방)'!E7</f>
        <v>2228</v>
      </c>
      <c r="F65" s="154">
        <f>TRUNC(E65*D65,1)</f>
        <v>2228</v>
      </c>
      <c r="G65" s="155">
        <f>'일대목록(기계소방)'!F7</f>
        <v>39060</v>
      </c>
      <c r="H65" s="154">
        <f>TRUNC(G65*D65,1)</f>
        <v>39060</v>
      </c>
      <c r="I65" s="155">
        <f>'일대목록(기계소방)'!G7</f>
        <v>41</v>
      </c>
      <c r="J65" s="154">
        <f>TRUNC(I65*D65,1)</f>
        <v>41</v>
      </c>
      <c r="K65" s="155">
        <f t="shared" si="10"/>
        <v>41329</v>
      </c>
      <c r="L65" s="154">
        <f t="shared" si="10"/>
        <v>41329</v>
      </c>
      <c r="M65" s="144" t="s">
        <v>489</v>
      </c>
      <c r="N65" s="147" t="s">
        <v>1669</v>
      </c>
      <c r="O65" s="147" t="s">
        <v>1661</v>
      </c>
      <c r="P65" s="147" t="s">
        <v>655</v>
      </c>
      <c r="Q65" s="147" t="s">
        <v>485</v>
      </c>
      <c r="R65" s="147" t="s">
        <v>485</v>
      </c>
      <c r="S65" s="148"/>
      <c r="T65" s="148"/>
      <c r="U65" s="148"/>
      <c r="V65" s="148"/>
      <c r="W65" s="148"/>
      <c r="X65" s="148"/>
      <c r="Y65" s="148"/>
      <c r="Z65" s="148"/>
      <c r="AA65" s="148"/>
      <c r="AB65" s="148"/>
      <c r="AC65" s="148"/>
      <c r="AD65" s="148"/>
      <c r="AE65" s="148"/>
      <c r="AF65" s="148"/>
      <c r="AG65" s="148"/>
      <c r="AH65" s="148"/>
      <c r="AI65" s="148"/>
      <c r="AJ65" s="148"/>
      <c r="AK65" s="148"/>
      <c r="AL65" s="148"/>
      <c r="AM65" s="148"/>
      <c r="AN65" s="148"/>
      <c r="AO65" s="148"/>
      <c r="AP65" s="148"/>
      <c r="AQ65" s="148"/>
      <c r="AR65" s="148"/>
      <c r="AS65" s="148"/>
      <c r="AT65" s="148"/>
      <c r="AU65" s="148"/>
      <c r="AV65" s="147" t="s">
        <v>489</v>
      </c>
      <c r="AW65" s="147" t="s">
        <v>2047</v>
      </c>
      <c r="AX65" s="147" t="s">
        <v>489</v>
      </c>
      <c r="AY65" s="147" t="s">
        <v>489</v>
      </c>
    </row>
    <row r="66" spans="1:51" ht="30" customHeight="1">
      <c r="A66" s="144" t="s">
        <v>993</v>
      </c>
      <c r="B66" s="144" t="s">
        <v>489</v>
      </c>
      <c r="C66" s="144" t="s">
        <v>489</v>
      </c>
      <c r="D66" s="145"/>
      <c r="E66" s="155"/>
      <c r="F66" s="154">
        <f>TRUNC(SUMIF(N61:N65, N60, F61:F65),0)</f>
        <v>30947</v>
      </c>
      <c r="G66" s="155"/>
      <c r="H66" s="154">
        <f>TRUNC(SUMIF(N61:N65, N60, H61:H65),0)</f>
        <v>39060</v>
      </c>
      <c r="I66" s="155"/>
      <c r="J66" s="154">
        <f>TRUNC(SUMIF(N61:N65, N60, J61:J65),0)</f>
        <v>41</v>
      </c>
      <c r="K66" s="155"/>
      <c r="L66" s="154">
        <f>F66+H66+J66</f>
        <v>70048</v>
      </c>
      <c r="M66" s="144" t="s">
        <v>489</v>
      </c>
      <c r="N66" s="147" t="s">
        <v>668</v>
      </c>
      <c r="O66" s="147" t="s">
        <v>668</v>
      </c>
      <c r="P66" s="147" t="s">
        <v>489</v>
      </c>
      <c r="Q66" s="147" t="s">
        <v>489</v>
      </c>
      <c r="R66" s="147" t="s">
        <v>489</v>
      </c>
      <c r="S66" s="148"/>
      <c r="T66" s="148"/>
      <c r="U66" s="148"/>
      <c r="V66" s="148"/>
      <c r="W66" s="148"/>
      <c r="X66" s="148"/>
      <c r="Y66" s="148"/>
      <c r="Z66" s="148"/>
      <c r="AA66" s="148"/>
      <c r="AB66" s="148"/>
      <c r="AC66" s="148"/>
      <c r="AD66" s="148"/>
      <c r="AE66" s="148"/>
      <c r="AF66" s="148"/>
      <c r="AG66" s="148"/>
      <c r="AH66" s="148"/>
      <c r="AI66" s="148"/>
      <c r="AJ66" s="148"/>
      <c r="AK66" s="148"/>
      <c r="AL66" s="148"/>
      <c r="AM66" s="148"/>
      <c r="AN66" s="148"/>
      <c r="AO66" s="148"/>
      <c r="AP66" s="148"/>
      <c r="AQ66" s="148"/>
      <c r="AR66" s="148"/>
      <c r="AS66" s="148"/>
      <c r="AT66" s="148"/>
      <c r="AU66" s="148"/>
      <c r="AV66" s="147" t="s">
        <v>489</v>
      </c>
      <c r="AW66" s="147" t="s">
        <v>489</v>
      </c>
      <c r="AX66" s="147" t="s">
        <v>489</v>
      </c>
      <c r="AY66" s="147" t="s">
        <v>489</v>
      </c>
    </row>
    <row r="67" spans="1:51" ht="30" customHeight="1">
      <c r="A67" s="145"/>
      <c r="B67" s="145"/>
      <c r="C67" s="145"/>
      <c r="D67" s="145"/>
      <c r="E67" s="155"/>
      <c r="F67" s="154"/>
      <c r="G67" s="155"/>
      <c r="H67" s="154"/>
      <c r="I67" s="155"/>
      <c r="J67" s="154"/>
      <c r="K67" s="155"/>
      <c r="L67" s="154"/>
      <c r="M67" s="145"/>
    </row>
    <row r="68" spans="1:51" ht="30" customHeight="1">
      <c r="A68" s="311" t="s">
        <v>1024</v>
      </c>
      <c r="B68" s="311"/>
      <c r="C68" s="311"/>
      <c r="D68" s="311"/>
      <c r="E68" s="312"/>
      <c r="F68" s="313"/>
      <c r="G68" s="312"/>
      <c r="H68" s="313"/>
      <c r="I68" s="312"/>
      <c r="J68" s="313"/>
      <c r="K68" s="312"/>
      <c r="L68" s="313"/>
      <c r="M68" s="311"/>
      <c r="N68" s="153" t="s">
        <v>1671</v>
      </c>
    </row>
    <row r="69" spans="1:51" ht="30" customHeight="1">
      <c r="A69" s="144" t="s">
        <v>1025</v>
      </c>
      <c r="B69" s="144" t="s">
        <v>1026</v>
      </c>
      <c r="C69" s="144" t="s">
        <v>203</v>
      </c>
      <c r="D69" s="145">
        <v>1</v>
      </c>
      <c r="E69" s="155">
        <f>'단가대비표(기계소방)'!O42</f>
        <v>1030</v>
      </c>
      <c r="F69" s="154">
        <f>TRUNC(E69*D69,1)</f>
        <v>1030</v>
      </c>
      <c r="G69" s="155">
        <f>'단가대비표(기계소방)'!P42</f>
        <v>0</v>
      </c>
      <c r="H69" s="154">
        <f>TRUNC(G69*D69,1)</f>
        <v>0</v>
      </c>
      <c r="I69" s="155">
        <f>'단가대비표(기계소방)'!V42</f>
        <v>0</v>
      </c>
      <c r="J69" s="154">
        <f>TRUNC(I69*D69,1)</f>
        <v>0</v>
      </c>
      <c r="K69" s="155">
        <f t="shared" ref="K69:L71" si="11">TRUNC(E69+G69+I69,1)</f>
        <v>1030</v>
      </c>
      <c r="L69" s="154">
        <f t="shared" si="11"/>
        <v>1030</v>
      </c>
      <c r="M69" s="144" t="s">
        <v>489</v>
      </c>
      <c r="N69" s="147" t="s">
        <v>1671</v>
      </c>
      <c r="O69" s="147" t="s">
        <v>2048</v>
      </c>
      <c r="P69" s="147" t="s">
        <v>485</v>
      </c>
      <c r="Q69" s="147" t="s">
        <v>485</v>
      </c>
      <c r="R69" s="147" t="s">
        <v>655</v>
      </c>
      <c r="S69" s="148"/>
      <c r="T69" s="148"/>
      <c r="U69" s="148"/>
      <c r="V69" s="148"/>
      <c r="W69" s="148"/>
      <c r="X69" s="148"/>
      <c r="Y69" s="148"/>
      <c r="Z69" s="148"/>
      <c r="AA69" s="148"/>
      <c r="AB69" s="148"/>
      <c r="AC69" s="148"/>
      <c r="AD69" s="148"/>
      <c r="AE69" s="148"/>
      <c r="AF69" s="148"/>
      <c r="AG69" s="148"/>
      <c r="AH69" s="148"/>
      <c r="AI69" s="148"/>
      <c r="AJ69" s="148"/>
      <c r="AK69" s="148"/>
      <c r="AL69" s="148"/>
      <c r="AM69" s="148"/>
      <c r="AN69" s="148"/>
      <c r="AO69" s="148"/>
      <c r="AP69" s="148"/>
      <c r="AQ69" s="148"/>
      <c r="AR69" s="148"/>
      <c r="AS69" s="148"/>
      <c r="AT69" s="148"/>
      <c r="AU69" s="148"/>
      <c r="AV69" s="147" t="s">
        <v>489</v>
      </c>
      <c r="AW69" s="147" t="s">
        <v>2049</v>
      </c>
      <c r="AX69" s="147" t="s">
        <v>489</v>
      </c>
      <c r="AY69" s="147" t="s">
        <v>489</v>
      </c>
    </row>
    <row r="70" spans="1:51" ht="30" customHeight="1">
      <c r="A70" s="144" t="s">
        <v>1027</v>
      </c>
      <c r="B70" s="144" t="s">
        <v>1028</v>
      </c>
      <c r="C70" s="144" t="s">
        <v>203</v>
      </c>
      <c r="D70" s="145">
        <v>1</v>
      </c>
      <c r="E70" s="155">
        <f>'단가대비표(기계소방)'!O22</f>
        <v>1179</v>
      </c>
      <c r="F70" s="154">
        <f>TRUNC(E70*D70,1)</f>
        <v>1179</v>
      </c>
      <c r="G70" s="155">
        <f>'단가대비표(기계소방)'!P22</f>
        <v>0</v>
      </c>
      <c r="H70" s="154">
        <f>TRUNC(G70*D70,1)</f>
        <v>0</v>
      </c>
      <c r="I70" s="155">
        <f>'단가대비표(기계소방)'!V22</f>
        <v>0</v>
      </c>
      <c r="J70" s="154">
        <f>TRUNC(I70*D70,1)</f>
        <v>0</v>
      </c>
      <c r="K70" s="155">
        <f t="shared" si="11"/>
        <v>1179</v>
      </c>
      <c r="L70" s="154">
        <f t="shared" si="11"/>
        <v>1179</v>
      </c>
      <c r="M70" s="144" t="s">
        <v>489</v>
      </c>
      <c r="N70" s="147" t="s">
        <v>1671</v>
      </c>
      <c r="O70" s="147" t="s">
        <v>2050</v>
      </c>
      <c r="P70" s="147" t="s">
        <v>485</v>
      </c>
      <c r="Q70" s="147" t="s">
        <v>485</v>
      </c>
      <c r="R70" s="147" t="s">
        <v>655</v>
      </c>
      <c r="S70" s="148"/>
      <c r="T70" s="148"/>
      <c r="U70" s="148"/>
      <c r="V70" s="148"/>
      <c r="W70" s="148"/>
      <c r="X70" s="148"/>
      <c r="Y70" s="148"/>
      <c r="Z70" s="148"/>
      <c r="AA70" s="148"/>
      <c r="AB70" s="148"/>
      <c r="AC70" s="148"/>
      <c r="AD70" s="148"/>
      <c r="AE70" s="148"/>
      <c r="AF70" s="148"/>
      <c r="AG70" s="148"/>
      <c r="AH70" s="148"/>
      <c r="AI70" s="148"/>
      <c r="AJ70" s="148"/>
      <c r="AK70" s="148"/>
      <c r="AL70" s="148"/>
      <c r="AM70" s="148"/>
      <c r="AN70" s="148"/>
      <c r="AO70" s="148"/>
      <c r="AP70" s="148"/>
      <c r="AQ70" s="148"/>
      <c r="AR70" s="148"/>
      <c r="AS70" s="148"/>
      <c r="AT70" s="148"/>
      <c r="AU70" s="148"/>
      <c r="AV70" s="147" t="s">
        <v>489</v>
      </c>
      <c r="AW70" s="147" t="s">
        <v>2051</v>
      </c>
      <c r="AX70" s="147" t="s">
        <v>489</v>
      </c>
      <c r="AY70" s="147" t="s">
        <v>489</v>
      </c>
    </row>
    <row r="71" spans="1:51" ht="30" customHeight="1">
      <c r="A71" s="144" t="s">
        <v>233</v>
      </c>
      <c r="B71" s="144" t="s">
        <v>1029</v>
      </c>
      <c r="C71" s="144" t="s">
        <v>203</v>
      </c>
      <c r="D71" s="145">
        <v>1</v>
      </c>
      <c r="E71" s="155">
        <f>'단가대비표(기계소방)'!O35</f>
        <v>94</v>
      </c>
      <c r="F71" s="154">
        <f>TRUNC(E71*D71,1)</f>
        <v>94</v>
      </c>
      <c r="G71" s="155">
        <f>'단가대비표(기계소방)'!P35</f>
        <v>0</v>
      </c>
      <c r="H71" s="154">
        <f>TRUNC(G71*D71,1)</f>
        <v>0</v>
      </c>
      <c r="I71" s="155">
        <f>'단가대비표(기계소방)'!V35</f>
        <v>0</v>
      </c>
      <c r="J71" s="154">
        <f>TRUNC(I71*D71,1)</f>
        <v>0</v>
      </c>
      <c r="K71" s="155">
        <f t="shared" si="11"/>
        <v>94</v>
      </c>
      <c r="L71" s="154">
        <f t="shared" si="11"/>
        <v>94</v>
      </c>
      <c r="M71" s="144" t="s">
        <v>489</v>
      </c>
      <c r="N71" s="147" t="s">
        <v>1671</v>
      </c>
      <c r="O71" s="147" t="s">
        <v>2052</v>
      </c>
      <c r="P71" s="147" t="s">
        <v>485</v>
      </c>
      <c r="Q71" s="147" t="s">
        <v>485</v>
      </c>
      <c r="R71" s="147" t="s">
        <v>655</v>
      </c>
      <c r="S71" s="148"/>
      <c r="T71" s="148"/>
      <c r="U71" s="148"/>
      <c r="V71" s="148"/>
      <c r="W71" s="148"/>
      <c r="X71" s="148"/>
      <c r="Y71" s="148"/>
      <c r="Z71" s="148"/>
      <c r="AA71" s="148"/>
      <c r="AB71" s="148"/>
      <c r="AC71" s="148"/>
      <c r="AD71" s="148"/>
      <c r="AE71" s="148"/>
      <c r="AF71" s="148"/>
      <c r="AG71" s="148"/>
      <c r="AH71" s="148"/>
      <c r="AI71" s="148"/>
      <c r="AJ71" s="148"/>
      <c r="AK71" s="148"/>
      <c r="AL71" s="148"/>
      <c r="AM71" s="148"/>
      <c r="AN71" s="148"/>
      <c r="AO71" s="148"/>
      <c r="AP71" s="148"/>
      <c r="AQ71" s="148"/>
      <c r="AR71" s="148"/>
      <c r="AS71" s="148"/>
      <c r="AT71" s="148"/>
      <c r="AU71" s="148"/>
      <c r="AV71" s="147" t="s">
        <v>489</v>
      </c>
      <c r="AW71" s="147" t="s">
        <v>2053</v>
      </c>
      <c r="AX71" s="147" t="s">
        <v>489</v>
      </c>
      <c r="AY71" s="147" t="s">
        <v>489</v>
      </c>
    </row>
    <row r="72" spans="1:51" ht="30" customHeight="1">
      <c r="A72" s="144" t="s">
        <v>993</v>
      </c>
      <c r="B72" s="144" t="s">
        <v>489</v>
      </c>
      <c r="C72" s="144" t="s">
        <v>489</v>
      </c>
      <c r="D72" s="145"/>
      <c r="E72" s="155"/>
      <c r="F72" s="154">
        <f>TRUNC(SUMIF(N69:N71, N68, F69:F71),0)</f>
        <v>2303</v>
      </c>
      <c r="G72" s="155"/>
      <c r="H72" s="154">
        <f>TRUNC(SUMIF(N69:N71, N68, H69:H71),0)</f>
        <v>0</v>
      </c>
      <c r="I72" s="155"/>
      <c r="J72" s="154">
        <f>TRUNC(SUMIF(N69:N71, N68, J69:J71),0)</f>
        <v>0</v>
      </c>
      <c r="K72" s="155"/>
      <c r="L72" s="154">
        <f>F72+H72+J72</f>
        <v>2303</v>
      </c>
      <c r="M72" s="144" t="s">
        <v>489</v>
      </c>
      <c r="N72" s="147" t="s">
        <v>668</v>
      </c>
      <c r="O72" s="147" t="s">
        <v>668</v>
      </c>
      <c r="P72" s="147" t="s">
        <v>489</v>
      </c>
      <c r="Q72" s="147" t="s">
        <v>489</v>
      </c>
      <c r="R72" s="147" t="s">
        <v>489</v>
      </c>
      <c r="S72" s="148"/>
      <c r="T72" s="148"/>
      <c r="U72" s="148"/>
      <c r="V72" s="148"/>
      <c r="W72" s="148"/>
      <c r="X72" s="148"/>
      <c r="Y72" s="148"/>
      <c r="Z72" s="148"/>
      <c r="AA72" s="148"/>
      <c r="AB72" s="148"/>
      <c r="AC72" s="148"/>
      <c r="AD72" s="148"/>
      <c r="AE72" s="148"/>
      <c r="AF72" s="148"/>
      <c r="AG72" s="148"/>
      <c r="AH72" s="148"/>
      <c r="AI72" s="148"/>
      <c r="AJ72" s="148"/>
      <c r="AK72" s="148"/>
      <c r="AL72" s="148"/>
      <c r="AM72" s="148"/>
      <c r="AN72" s="148"/>
      <c r="AO72" s="148"/>
      <c r="AP72" s="148"/>
      <c r="AQ72" s="148"/>
      <c r="AR72" s="148"/>
      <c r="AS72" s="148"/>
      <c r="AT72" s="148"/>
      <c r="AU72" s="148"/>
      <c r="AV72" s="147" t="s">
        <v>489</v>
      </c>
      <c r="AW72" s="147" t="s">
        <v>489</v>
      </c>
      <c r="AX72" s="147" t="s">
        <v>489</v>
      </c>
      <c r="AY72" s="147" t="s">
        <v>489</v>
      </c>
    </row>
    <row r="73" spans="1:51" ht="30" customHeight="1">
      <c r="A73" s="145"/>
      <c r="B73" s="145"/>
      <c r="C73" s="145"/>
      <c r="D73" s="145"/>
      <c r="E73" s="155"/>
      <c r="F73" s="154"/>
      <c r="G73" s="155"/>
      <c r="H73" s="154"/>
      <c r="I73" s="155"/>
      <c r="J73" s="154"/>
      <c r="K73" s="155"/>
      <c r="L73" s="154"/>
      <c r="M73" s="145"/>
    </row>
    <row r="74" spans="1:51" ht="30" customHeight="1">
      <c r="A74" s="311" t="s">
        <v>1030</v>
      </c>
      <c r="B74" s="311"/>
      <c r="C74" s="311"/>
      <c r="D74" s="311"/>
      <c r="E74" s="312"/>
      <c r="F74" s="313"/>
      <c r="G74" s="312"/>
      <c r="H74" s="313"/>
      <c r="I74" s="312"/>
      <c r="J74" s="313"/>
      <c r="K74" s="312"/>
      <c r="L74" s="313"/>
      <c r="M74" s="311"/>
      <c r="N74" s="153" t="s">
        <v>1673</v>
      </c>
    </row>
    <row r="75" spans="1:51" ht="30" customHeight="1">
      <c r="A75" s="144" t="s">
        <v>1025</v>
      </c>
      <c r="B75" s="144" t="s">
        <v>1031</v>
      </c>
      <c r="C75" s="144" t="s">
        <v>203</v>
      </c>
      <c r="D75" s="145">
        <v>1</v>
      </c>
      <c r="E75" s="155">
        <f>'단가대비표(기계소방)'!O43</f>
        <v>1150</v>
      </c>
      <c r="F75" s="154">
        <f>TRUNC(E75*D75,1)</f>
        <v>1150</v>
      </c>
      <c r="G75" s="155">
        <f>'단가대비표(기계소방)'!P43</f>
        <v>0</v>
      </c>
      <c r="H75" s="154">
        <f>TRUNC(G75*D75,1)</f>
        <v>0</v>
      </c>
      <c r="I75" s="155">
        <f>'단가대비표(기계소방)'!V43</f>
        <v>0</v>
      </c>
      <c r="J75" s="154">
        <f>TRUNC(I75*D75,1)</f>
        <v>0</v>
      </c>
      <c r="K75" s="155">
        <f t="shared" ref="K75:L77" si="12">TRUNC(E75+G75+I75,1)</f>
        <v>1150</v>
      </c>
      <c r="L75" s="154">
        <f t="shared" si="12"/>
        <v>1150</v>
      </c>
      <c r="M75" s="144" t="s">
        <v>489</v>
      </c>
      <c r="N75" s="147" t="s">
        <v>1673</v>
      </c>
      <c r="O75" s="147" t="s">
        <v>2054</v>
      </c>
      <c r="P75" s="147" t="s">
        <v>485</v>
      </c>
      <c r="Q75" s="147" t="s">
        <v>485</v>
      </c>
      <c r="R75" s="147" t="s">
        <v>655</v>
      </c>
      <c r="S75" s="148"/>
      <c r="T75" s="148"/>
      <c r="U75" s="148"/>
      <c r="V75" s="148"/>
      <c r="W75" s="148"/>
      <c r="X75" s="148"/>
      <c r="Y75" s="148"/>
      <c r="Z75" s="148"/>
      <c r="AA75" s="148"/>
      <c r="AB75" s="148"/>
      <c r="AC75" s="148"/>
      <c r="AD75" s="148"/>
      <c r="AE75" s="148"/>
      <c r="AF75" s="148"/>
      <c r="AG75" s="148"/>
      <c r="AH75" s="148"/>
      <c r="AI75" s="148"/>
      <c r="AJ75" s="148"/>
      <c r="AK75" s="148"/>
      <c r="AL75" s="148"/>
      <c r="AM75" s="148"/>
      <c r="AN75" s="148"/>
      <c r="AO75" s="148"/>
      <c r="AP75" s="148"/>
      <c r="AQ75" s="148"/>
      <c r="AR75" s="148"/>
      <c r="AS75" s="148"/>
      <c r="AT75" s="148"/>
      <c r="AU75" s="148"/>
      <c r="AV75" s="147" t="s">
        <v>489</v>
      </c>
      <c r="AW75" s="147" t="s">
        <v>2055</v>
      </c>
      <c r="AX75" s="147" t="s">
        <v>489</v>
      </c>
      <c r="AY75" s="147" t="s">
        <v>489</v>
      </c>
    </row>
    <row r="76" spans="1:51" ht="30" customHeight="1">
      <c r="A76" s="144" t="s">
        <v>1027</v>
      </c>
      <c r="B76" s="144" t="s">
        <v>1032</v>
      </c>
      <c r="C76" s="144" t="s">
        <v>203</v>
      </c>
      <c r="D76" s="145">
        <v>1</v>
      </c>
      <c r="E76" s="155">
        <f>'단가대비표(기계소방)'!O23</f>
        <v>1723</v>
      </c>
      <c r="F76" s="154">
        <f>TRUNC(E76*D76,1)</f>
        <v>1723</v>
      </c>
      <c r="G76" s="155">
        <f>'단가대비표(기계소방)'!P23</f>
        <v>0</v>
      </c>
      <c r="H76" s="154">
        <f>TRUNC(G76*D76,1)</f>
        <v>0</v>
      </c>
      <c r="I76" s="155">
        <f>'단가대비표(기계소방)'!V23</f>
        <v>0</v>
      </c>
      <c r="J76" s="154">
        <f>TRUNC(I76*D76,1)</f>
        <v>0</v>
      </c>
      <c r="K76" s="155">
        <f t="shared" si="12"/>
        <v>1723</v>
      </c>
      <c r="L76" s="154">
        <f t="shared" si="12"/>
        <v>1723</v>
      </c>
      <c r="M76" s="144" t="s">
        <v>489</v>
      </c>
      <c r="N76" s="147" t="s">
        <v>1673</v>
      </c>
      <c r="O76" s="147" t="s">
        <v>2056</v>
      </c>
      <c r="P76" s="147" t="s">
        <v>485</v>
      </c>
      <c r="Q76" s="147" t="s">
        <v>485</v>
      </c>
      <c r="R76" s="147" t="s">
        <v>655</v>
      </c>
      <c r="S76" s="148"/>
      <c r="T76" s="148"/>
      <c r="U76" s="148"/>
      <c r="V76" s="148"/>
      <c r="W76" s="148"/>
      <c r="X76" s="148"/>
      <c r="Y76" s="148"/>
      <c r="Z76" s="148"/>
      <c r="AA76" s="148"/>
      <c r="AB76" s="148"/>
      <c r="AC76" s="148"/>
      <c r="AD76" s="148"/>
      <c r="AE76" s="148"/>
      <c r="AF76" s="148"/>
      <c r="AG76" s="148"/>
      <c r="AH76" s="148"/>
      <c r="AI76" s="148"/>
      <c r="AJ76" s="148"/>
      <c r="AK76" s="148"/>
      <c r="AL76" s="148"/>
      <c r="AM76" s="148"/>
      <c r="AN76" s="148"/>
      <c r="AO76" s="148"/>
      <c r="AP76" s="148"/>
      <c r="AQ76" s="148"/>
      <c r="AR76" s="148"/>
      <c r="AS76" s="148"/>
      <c r="AT76" s="148"/>
      <c r="AU76" s="148"/>
      <c r="AV76" s="147" t="s">
        <v>489</v>
      </c>
      <c r="AW76" s="147" t="s">
        <v>2057</v>
      </c>
      <c r="AX76" s="147" t="s">
        <v>489</v>
      </c>
      <c r="AY76" s="147" t="s">
        <v>489</v>
      </c>
    </row>
    <row r="77" spans="1:51" ht="30" customHeight="1">
      <c r="A77" s="144" t="s">
        <v>233</v>
      </c>
      <c r="B77" s="144" t="s">
        <v>1033</v>
      </c>
      <c r="C77" s="144" t="s">
        <v>203</v>
      </c>
      <c r="D77" s="145">
        <v>1</v>
      </c>
      <c r="E77" s="155">
        <f>'단가대비표(기계소방)'!O36</f>
        <v>187</v>
      </c>
      <c r="F77" s="154">
        <f>TRUNC(E77*D77,1)</f>
        <v>187</v>
      </c>
      <c r="G77" s="155">
        <f>'단가대비표(기계소방)'!P36</f>
        <v>0</v>
      </c>
      <c r="H77" s="154">
        <f>TRUNC(G77*D77,1)</f>
        <v>0</v>
      </c>
      <c r="I77" s="155">
        <f>'단가대비표(기계소방)'!V36</f>
        <v>0</v>
      </c>
      <c r="J77" s="154">
        <f>TRUNC(I77*D77,1)</f>
        <v>0</v>
      </c>
      <c r="K77" s="155">
        <f t="shared" si="12"/>
        <v>187</v>
      </c>
      <c r="L77" s="154">
        <f t="shared" si="12"/>
        <v>187</v>
      </c>
      <c r="M77" s="144" t="s">
        <v>489</v>
      </c>
      <c r="N77" s="147" t="s">
        <v>1673</v>
      </c>
      <c r="O77" s="147" t="s">
        <v>2058</v>
      </c>
      <c r="P77" s="147" t="s">
        <v>485</v>
      </c>
      <c r="Q77" s="147" t="s">
        <v>485</v>
      </c>
      <c r="R77" s="147" t="s">
        <v>655</v>
      </c>
      <c r="S77" s="148"/>
      <c r="T77" s="148"/>
      <c r="U77" s="148"/>
      <c r="V77" s="148"/>
      <c r="W77" s="148"/>
      <c r="X77" s="148"/>
      <c r="Y77" s="148"/>
      <c r="Z77" s="148"/>
      <c r="AA77" s="148"/>
      <c r="AB77" s="148"/>
      <c r="AC77" s="148"/>
      <c r="AD77" s="148"/>
      <c r="AE77" s="148"/>
      <c r="AF77" s="148"/>
      <c r="AG77" s="148"/>
      <c r="AH77" s="148"/>
      <c r="AI77" s="148"/>
      <c r="AJ77" s="148"/>
      <c r="AK77" s="148"/>
      <c r="AL77" s="148"/>
      <c r="AM77" s="148"/>
      <c r="AN77" s="148"/>
      <c r="AO77" s="148"/>
      <c r="AP77" s="148"/>
      <c r="AQ77" s="148"/>
      <c r="AR77" s="148"/>
      <c r="AS77" s="148"/>
      <c r="AT77" s="148"/>
      <c r="AU77" s="148"/>
      <c r="AV77" s="147" t="s">
        <v>489</v>
      </c>
      <c r="AW77" s="147" t="s">
        <v>2059</v>
      </c>
      <c r="AX77" s="147" t="s">
        <v>489</v>
      </c>
      <c r="AY77" s="147" t="s">
        <v>489</v>
      </c>
    </row>
    <row r="78" spans="1:51" ht="30" customHeight="1">
      <c r="A78" s="144" t="s">
        <v>993</v>
      </c>
      <c r="B78" s="144" t="s">
        <v>489</v>
      </c>
      <c r="C78" s="144" t="s">
        <v>489</v>
      </c>
      <c r="D78" s="145"/>
      <c r="E78" s="155"/>
      <c r="F78" s="154">
        <f>TRUNC(SUMIF(N75:N77, N74, F75:F77),0)</f>
        <v>3060</v>
      </c>
      <c r="G78" s="155"/>
      <c r="H78" s="154">
        <f>TRUNC(SUMIF(N75:N77, N74, H75:H77),0)</f>
        <v>0</v>
      </c>
      <c r="I78" s="155"/>
      <c r="J78" s="154">
        <f>TRUNC(SUMIF(N75:N77, N74, J75:J77),0)</f>
        <v>0</v>
      </c>
      <c r="K78" s="155"/>
      <c r="L78" s="154">
        <f>F78+H78+J78</f>
        <v>3060</v>
      </c>
      <c r="M78" s="144" t="s">
        <v>489</v>
      </c>
      <c r="N78" s="147" t="s">
        <v>668</v>
      </c>
      <c r="O78" s="147" t="s">
        <v>668</v>
      </c>
      <c r="P78" s="147" t="s">
        <v>489</v>
      </c>
      <c r="Q78" s="147" t="s">
        <v>489</v>
      </c>
      <c r="R78" s="147" t="s">
        <v>489</v>
      </c>
      <c r="S78" s="148"/>
      <c r="T78" s="148"/>
      <c r="U78" s="148"/>
      <c r="V78" s="148"/>
      <c r="W78" s="148"/>
      <c r="X78" s="148"/>
      <c r="Y78" s="148"/>
      <c r="Z78" s="148"/>
      <c r="AA78" s="148"/>
      <c r="AB78" s="148"/>
      <c r="AC78" s="148"/>
      <c r="AD78" s="148"/>
      <c r="AE78" s="148"/>
      <c r="AF78" s="148"/>
      <c r="AG78" s="148"/>
      <c r="AH78" s="148"/>
      <c r="AI78" s="148"/>
      <c r="AJ78" s="148"/>
      <c r="AK78" s="148"/>
      <c r="AL78" s="148"/>
      <c r="AM78" s="148"/>
      <c r="AN78" s="148"/>
      <c r="AO78" s="148"/>
      <c r="AP78" s="148"/>
      <c r="AQ78" s="148"/>
      <c r="AR78" s="148"/>
      <c r="AS78" s="148"/>
      <c r="AT78" s="148"/>
      <c r="AU78" s="148"/>
      <c r="AV78" s="147" t="s">
        <v>489</v>
      </c>
      <c r="AW78" s="147" t="s">
        <v>489</v>
      </c>
      <c r="AX78" s="147" t="s">
        <v>489</v>
      </c>
      <c r="AY78" s="147" t="s">
        <v>489</v>
      </c>
    </row>
    <row r="79" spans="1:51" ht="30" customHeight="1">
      <c r="A79" s="145"/>
      <c r="B79" s="145"/>
      <c r="C79" s="145"/>
      <c r="D79" s="145"/>
      <c r="E79" s="155"/>
      <c r="F79" s="154"/>
      <c r="G79" s="155"/>
      <c r="H79" s="154"/>
      <c r="I79" s="155"/>
      <c r="J79" s="154"/>
      <c r="K79" s="155"/>
      <c r="L79" s="154"/>
      <c r="M79" s="145"/>
    </row>
    <row r="80" spans="1:51" ht="30" customHeight="1">
      <c r="A80" s="311" t="s">
        <v>1034</v>
      </c>
      <c r="B80" s="311"/>
      <c r="C80" s="311"/>
      <c r="D80" s="311"/>
      <c r="E80" s="312"/>
      <c r="F80" s="313"/>
      <c r="G80" s="312"/>
      <c r="H80" s="313"/>
      <c r="I80" s="312"/>
      <c r="J80" s="313"/>
      <c r="K80" s="312"/>
      <c r="L80" s="313"/>
      <c r="M80" s="311"/>
      <c r="N80" s="153" t="s">
        <v>1675</v>
      </c>
    </row>
    <row r="81" spans="1:51" ht="30" customHeight="1">
      <c r="A81" s="144" t="s">
        <v>1025</v>
      </c>
      <c r="B81" s="144" t="s">
        <v>1035</v>
      </c>
      <c r="C81" s="144" t="s">
        <v>203</v>
      </c>
      <c r="D81" s="145">
        <v>1</v>
      </c>
      <c r="E81" s="155">
        <f>'단가대비표(기계소방)'!O44</f>
        <v>1820</v>
      </c>
      <c r="F81" s="154">
        <f>TRUNC(E81*D81,1)</f>
        <v>1820</v>
      </c>
      <c r="G81" s="155">
        <f>'단가대비표(기계소방)'!P44</f>
        <v>0</v>
      </c>
      <c r="H81" s="154">
        <f>TRUNC(G81*D81,1)</f>
        <v>0</v>
      </c>
      <c r="I81" s="155">
        <f>'단가대비표(기계소방)'!V44</f>
        <v>0</v>
      </c>
      <c r="J81" s="154">
        <f>TRUNC(I81*D81,1)</f>
        <v>0</v>
      </c>
      <c r="K81" s="155">
        <f t="shared" ref="K81:L83" si="13">TRUNC(E81+G81+I81,1)</f>
        <v>1820</v>
      </c>
      <c r="L81" s="154">
        <f t="shared" si="13"/>
        <v>1820</v>
      </c>
      <c r="M81" s="144" t="s">
        <v>489</v>
      </c>
      <c r="N81" s="147" t="s">
        <v>1675</v>
      </c>
      <c r="O81" s="147" t="s">
        <v>2060</v>
      </c>
      <c r="P81" s="147" t="s">
        <v>485</v>
      </c>
      <c r="Q81" s="147" t="s">
        <v>485</v>
      </c>
      <c r="R81" s="147" t="s">
        <v>655</v>
      </c>
      <c r="S81" s="148"/>
      <c r="T81" s="148"/>
      <c r="U81" s="148"/>
      <c r="V81" s="148"/>
      <c r="W81" s="148"/>
      <c r="X81" s="148"/>
      <c r="Y81" s="148"/>
      <c r="Z81" s="148"/>
      <c r="AA81" s="148"/>
      <c r="AB81" s="148"/>
      <c r="AC81" s="148"/>
      <c r="AD81" s="148"/>
      <c r="AE81" s="148"/>
      <c r="AF81" s="148"/>
      <c r="AG81" s="148"/>
      <c r="AH81" s="148"/>
      <c r="AI81" s="148"/>
      <c r="AJ81" s="148"/>
      <c r="AK81" s="148"/>
      <c r="AL81" s="148"/>
      <c r="AM81" s="148"/>
      <c r="AN81" s="148"/>
      <c r="AO81" s="148"/>
      <c r="AP81" s="148"/>
      <c r="AQ81" s="148"/>
      <c r="AR81" s="148"/>
      <c r="AS81" s="148"/>
      <c r="AT81" s="148"/>
      <c r="AU81" s="148"/>
      <c r="AV81" s="147" t="s">
        <v>489</v>
      </c>
      <c r="AW81" s="147" t="s">
        <v>2061</v>
      </c>
      <c r="AX81" s="147" t="s">
        <v>489</v>
      </c>
      <c r="AY81" s="147" t="s">
        <v>489</v>
      </c>
    </row>
    <row r="82" spans="1:51" ht="30" customHeight="1">
      <c r="A82" s="144" t="s">
        <v>1027</v>
      </c>
      <c r="B82" s="144" t="s">
        <v>1032</v>
      </c>
      <c r="C82" s="144" t="s">
        <v>203</v>
      </c>
      <c r="D82" s="145">
        <v>1</v>
      </c>
      <c r="E82" s="155">
        <f>'단가대비표(기계소방)'!O23</f>
        <v>1723</v>
      </c>
      <c r="F82" s="154">
        <f>TRUNC(E82*D82,1)</f>
        <v>1723</v>
      </c>
      <c r="G82" s="155">
        <f>'단가대비표(기계소방)'!P23</f>
        <v>0</v>
      </c>
      <c r="H82" s="154">
        <f>TRUNC(G82*D82,1)</f>
        <v>0</v>
      </c>
      <c r="I82" s="155">
        <f>'단가대비표(기계소방)'!V23</f>
        <v>0</v>
      </c>
      <c r="J82" s="154">
        <f>TRUNC(I82*D82,1)</f>
        <v>0</v>
      </c>
      <c r="K82" s="155">
        <f t="shared" si="13"/>
        <v>1723</v>
      </c>
      <c r="L82" s="154">
        <f t="shared" si="13"/>
        <v>1723</v>
      </c>
      <c r="M82" s="144" t="s">
        <v>489</v>
      </c>
      <c r="N82" s="147" t="s">
        <v>1675</v>
      </c>
      <c r="O82" s="147" t="s">
        <v>2056</v>
      </c>
      <c r="P82" s="147" t="s">
        <v>485</v>
      </c>
      <c r="Q82" s="147" t="s">
        <v>485</v>
      </c>
      <c r="R82" s="147" t="s">
        <v>655</v>
      </c>
      <c r="S82" s="148"/>
      <c r="T82" s="148"/>
      <c r="U82" s="148"/>
      <c r="V82" s="148"/>
      <c r="W82" s="148"/>
      <c r="X82" s="148"/>
      <c r="Y82" s="148"/>
      <c r="Z82" s="148"/>
      <c r="AA82" s="148"/>
      <c r="AB82" s="148"/>
      <c r="AC82" s="148"/>
      <c r="AD82" s="148"/>
      <c r="AE82" s="148"/>
      <c r="AF82" s="148"/>
      <c r="AG82" s="148"/>
      <c r="AH82" s="148"/>
      <c r="AI82" s="148"/>
      <c r="AJ82" s="148"/>
      <c r="AK82" s="148"/>
      <c r="AL82" s="148"/>
      <c r="AM82" s="148"/>
      <c r="AN82" s="148"/>
      <c r="AO82" s="148"/>
      <c r="AP82" s="148"/>
      <c r="AQ82" s="148"/>
      <c r="AR82" s="148"/>
      <c r="AS82" s="148"/>
      <c r="AT82" s="148"/>
      <c r="AU82" s="148"/>
      <c r="AV82" s="147" t="s">
        <v>489</v>
      </c>
      <c r="AW82" s="147" t="s">
        <v>2062</v>
      </c>
      <c r="AX82" s="147" t="s">
        <v>489</v>
      </c>
      <c r="AY82" s="147" t="s">
        <v>489</v>
      </c>
    </row>
    <row r="83" spans="1:51" ht="30" customHeight="1">
      <c r="A83" s="144" t="s">
        <v>233</v>
      </c>
      <c r="B83" s="144" t="s">
        <v>1033</v>
      </c>
      <c r="C83" s="144" t="s">
        <v>203</v>
      </c>
      <c r="D83" s="145">
        <v>1</v>
      </c>
      <c r="E83" s="155">
        <f>'단가대비표(기계소방)'!O36</f>
        <v>187</v>
      </c>
      <c r="F83" s="154">
        <f>TRUNC(E83*D83,1)</f>
        <v>187</v>
      </c>
      <c r="G83" s="155">
        <f>'단가대비표(기계소방)'!P36</f>
        <v>0</v>
      </c>
      <c r="H83" s="154">
        <f>TRUNC(G83*D83,1)</f>
        <v>0</v>
      </c>
      <c r="I83" s="155">
        <f>'단가대비표(기계소방)'!V36</f>
        <v>0</v>
      </c>
      <c r="J83" s="154">
        <f>TRUNC(I83*D83,1)</f>
        <v>0</v>
      </c>
      <c r="K83" s="155">
        <f t="shared" si="13"/>
        <v>187</v>
      </c>
      <c r="L83" s="154">
        <f t="shared" si="13"/>
        <v>187</v>
      </c>
      <c r="M83" s="144" t="s">
        <v>489</v>
      </c>
      <c r="N83" s="147" t="s">
        <v>1675</v>
      </c>
      <c r="O83" s="147" t="s">
        <v>2058</v>
      </c>
      <c r="P83" s="147" t="s">
        <v>485</v>
      </c>
      <c r="Q83" s="147" t="s">
        <v>485</v>
      </c>
      <c r="R83" s="147" t="s">
        <v>655</v>
      </c>
      <c r="S83" s="148"/>
      <c r="T83" s="148"/>
      <c r="U83" s="148"/>
      <c r="V83" s="148"/>
      <c r="W83" s="148"/>
      <c r="X83" s="148"/>
      <c r="Y83" s="148"/>
      <c r="Z83" s="148"/>
      <c r="AA83" s="148"/>
      <c r="AB83" s="148"/>
      <c r="AC83" s="148"/>
      <c r="AD83" s="148"/>
      <c r="AE83" s="148"/>
      <c r="AF83" s="148"/>
      <c r="AG83" s="148"/>
      <c r="AH83" s="148"/>
      <c r="AI83" s="148"/>
      <c r="AJ83" s="148"/>
      <c r="AK83" s="148"/>
      <c r="AL83" s="148"/>
      <c r="AM83" s="148"/>
      <c r="AN83" s="148"/>
      <c r="AO83" s="148"/>
      <c r="AP83" s="148"/>
      <c r="AQ83" s="148"/>
      <c r="AR83" s="148"/>
      <c r="AS83" s="148"/>
      <c r="AT83" s="148"/>
      <c r="AU83" s="148"/>
      <c r="AV83" s="147" t="s">
        <v>489</v>
      </c>
      <c r="AW83" s="147" t="s">
        <v>2063</v>
      </c>
      <c r="AX83" s="147" t="s">
        <v>489</v>
      </c>
      <c r="AY83" s="147" t="s">
        <v>489</v>
      </c>
    </row>
    <row r="84" spans="1:51" ht="30" customHeight="1">
      <c r="A84" s="144" t="s">
        <v>993</v>
      </c>
      <c r="B84" s="144" t="s">
        <v>489</v>
      </c>
      <c r="C84" s="144" t="s">
        <v>489</v>
      </c>
      <c r="D84" s="145"/>
      <c r="E84" s="155"/>
      <c r="F84" s="154">
        <f>TRUNC(SUMIF(N81:N83, N80, F81:F83),0)</f>
        <v>3730</v>
      </c>
      <c r="G84" s="155"/>
      <c r="H84" s="154">
        <f>TRUNC(SUMIF(N81:N83, N80, H81:H83),0)</f>
        <v>0</v>
      </c>
      <c r="I84" s="155"/>
      <c r="J84" s="154">
        <f>TRUNC(SUMIF(N81:N83, N80, J81:J83),0)</f>
        <v>0</v>
      </c>
      <c r="K84" s="155"/>
      <c r="L84" s="154">
        <f>F84+H84+J84</f>
        <v>3730</v>
      </c>
      <c r="M84" s="144" t="s">
        <v>489</v>
      </c>
      <c r="N84" s="147" t="s">
        <v>668</v>
      </c>
      <c r="O84" s="147" t="s">
        <v>668</v>
      </c>
      <c r="P84" s="147" t="s">
        <v>489</v>
      </c>
      <c r="Q84" s="147" t="s">
        <v>489</v>
      </c>
      <c r="R84" s="147" t="s">
        <v>489</v>
      </c>
      <c r="S84" s="148"/>
      <c r="T84" s="148"/>
      <c r="U84" s="148"/>
      <c r="V84" s="148"/>
      <c r="W84" s="148"/>
      <c r="X84" s="148"/>
      <c r="Y84" s="148"/>
      <c r="Z84" s="148"/>
      <c r="AA84" s="148"/>
      <c r="AB84" s="148"/>
      <c r="AC84" s="148"/>
      <c r="AD84" s="148"/>
      <c r="AE84" s="148"/>
      <c r="AF84" s="148"/>
      <c r="AG84" s="148"/>
      <c r="AH84" s="148"/>
      <c r="AI84" s="148"/>
      <c r="AJ84" s="148"/>
      <c r="AK84" s="148"/>
      <c r="AL84" s="148"/>
      <c r="AM84" s="148"/>
      <c r="AN84" s="148"/>
      <c r="AO84" s="148"/>
      <c r="AP84" s="148"/>
      <c r="AQ84" s="148"/>
      <c r="AR84" s="148"/>
      <c r="AS84" s="148"/>
      <c r="AT84" s="148"/>
      <c r="AU84" s="148"/>
      <c r="AV84" s="147" t="s">
        <v>489</v>
      </c>
      <c r="AW84" s="147" t="s">
        <v>489</v>
      </c>
      <c r="AX84" s="147" t="s">
        <v>489</v>
      </c>
      <c r="AY84" s="147" t="s">
        <v>489</v>
      </c>
    </row>
    <row r="85" spans="1:51" ht="30" customHeight="1">
      <c r="A85" s="145"/>
      <c r="B85" s="145"/>
      <c r="C85" s="145"/>
      <c r="D85" s="145"/>
      <c r="E85" s="155"/>
      <c r="F85" s="154"/>
      <c r="G85" s="155"/>
      <c r="H85" s="154"/>
      <c r="I85" s="155"/>
      <c r="J85" s="154"/>
      <c r="K85" s="155"/>
      <c r="L85" s="154"/>
      <c r="M85" s="145"/>
    </row>
    <row r="86" spans="1:51" ht="30" customHeight="1">
      <c r="A86" s="311" t="s">
        <v>1036</v>
      </c>
      <c r="B86" s="311"/>
      <c r="C86" s="311"/>
      <c r="D86" s="311"/>
      <c r="E86" s="312"/>
      <c r="F86" s="313"/>
      <c r="G86" s="312"/>
      <c r="H86" s="313"/>
      <c r="I86" s="312"/>
      <c r="J86" s="313"/>
      <c r="K86" s="312"/>
      <c r="L86" s="313"/>
      <c r="M86" s="311"/>
      <c r="N86" s="153" t="s">
        <v>1677</v>
      </c>
    </row>
    <row r="87" spans="1:51" ht="30" customHeight="1">
      <c r="A87" s="144" t="s">
        <v>1037</v>
      </c>
      <c r="B87" s="144" t="s">
        <v>1038</v>
      </c>
      <c r="C87" s="144" t="s">
        <v>849</v>
      </c>
      <c r="D87" s="145">
        <v>2.2149999999999999</v>
      </c>
      <c r="E87" s="155">
        <f>'단가대비표(기계소방)'!O15</f>
        <v>1160</v>
      </c>
      <c r="F87" s="154">
        <f>TRUNC(E87*D87,1)</f>
        <v>2569.4</v>
      </c>
      <c r="G87" s="155">
        <f>'단가대비표(기계소방)'!P15</f>
        <v>0</v>
      </c>
      <c r="H87" s="154">
        <f>TRUNC(G87*D87,1)</f>
        <v>0</v>
      </c>
      <c r="I87" s="155">
        <f>'단가대비표(기계소방)'!V15</f>
        <v>0</v>
      </c>
      <c r="J87" s="154">
        <f>TRUNC(I87*D87,1)</f>
        <v>0</v>
      </c>
      <c r="K87" s="155">
        <f t="shared" ref="K87:L91" si="14">TRUNC(E87+G87+I87,1)</f>
        <v>1160</v>
      </c>
      <c r="L87" s="154">
        <f t="shared" si="14"/>
        <v>2569.4</v>
      </c>
      <c r="M87" s="144" t="s">
        <v>489</v>
      </c>
      <c r="N87" s="147" t="s">
        <v>1677</v>
      </c>
      <c r="O87" s="147" t="s">
        <v>2064</v>
      </c>
      <c r="P87" s="147" t="s">
        <v>485</v>
      </c>
      <c r="Q87" s="147" t="s">
        <v>485</v>
      </c>
      <c r="R87" s="147" t="s">
        <v>655</v>
      </c>
      <c r="S87" s="148"/>
      <c r="T87" s="148"/>
      <c r="U87" s="148"/>
      <c r="V87" s="148"/>
      <c r="W87" s="148"/>
      <c r="X87" s="148"/>
      <c r="Y87" s="148"/>
      <c r="Z87" s="148"/>
      <c r="AA87" s="148"/>
      <c r="AB87" s="148"/>
      <c r="AC87" s="148"/>
      <c r="AD87" s="148"/>
      <c r="AE87" s="148"/>
      <c r="AF87" s="148"/>
      <c r="AG87" s="148"/>
      <c r="AH87" s="148"/>
      <c r="AI87" s="148"/>
      <c r="AJ87" s="148"/>
      <c r="AK87" s="148"/>
      <c r="AL87" s="148"/>
      <c r="AM87" s="148"/>
      <c r="AN87" s="148"/>
      <c r="AO87" s="148"/>
      <c r="AP87" s="148"/>
      <c r="AQ87" s="148"/>
      <c r="AR87" s="148"/>
      <c r="AS87" s="148"/>
      <c r="AT87" s="148"/>
      <c r="AU87" s="148"/>
      <c r="AV87" s="147" t="s">
        <v>489</v>
      </c>
      <c r="AW87" s="147" t="s">
        <v>2065</v>
      </c>
      <c r="AX87" s="147" t="s">
        <v>489</v>
      </c>
      <c r="AY87" s="147" t="s">
        <v>489</v>
      </c>
    </row>
    <row r="88" spans="1:51" ht="30" customHeight="1">
      <c r="A88" s="144" t="s">
        <v>1039</v>
      </c>
      <c r="B88" s="144" t="s">
        <v>1040</v>
      </c>
      <c r="C88" s="144" t="s">
        <v>203</v>
      </c>
      <c r="D88" s="145">
        <v>1.413</v>
      </c>
      <c r="E88" s="155">
        <f>'단가대비표(기계소방)'!O34</f>
        <v>330</v>
      </c>
      <c r="F88" s="154">
        <f>TRUNC(E88*D88,1)</f>
        <v>466.2</v>
      </c>
      <c r="G88" s="155">
        <f>'단가대비표(기계소방)'!P34</f>
        <v>0</v>
      </c>
      <c r="H88" s="154">
        <f>TRUNC(G88*D88,1)</f>
        <v>0</v>
      </c>
      <c r="I88" s="155">
        <f>'단가대비표(기계소방)'!V34</f>
        <v>0</v>
      </c>
      <c r="J88" s="154">
        <f>TRUNC(I88*D88,1)</f>
        <v>0</v>
      </c>
      <c r="K88" s="155">
        <f t="shared" si="14"/>
        <v>330</v>
      </c>
      <c r="L88" s="154">
        <f t="shared" si="14"/>
        <v>466.2</v>
      </c>
      <c r="M88" s="144" t="s">
        <v>489</v>
      </c>
      <c r="N88" s="147" t="s">
        <v>1677</v>
      </c>
      <c r="O88" s="147" t="s">
        <v>2066</v>
      </c>
      <c r="P88" s="147" t="s">
        <v>485</v>
      </c>
      <c r="Q88" s="147" t="s">
        <v>485</v>
      </c>
      <c r="R88" s="147" t="s">
        <v>655</v>
      </c>
      <c r="S88" s="148"/>
      <c r="T88" s="148"/>
      <c r="U88" s="148"/>
      <c r="V88" s="148"/>
      <c r="W88" s="148"/>
      <c r="X88" s="148"/>
      <c r="Y88" s="148"/>
      <c r="Z88" s="148"/>
      <c r="AA88" s="148"/>
      <c r="AB88" s="148"/>
      <c r="AC88" s="148"/>
      <c r="AD88" s="148"/>
      <c r="AE88" s="148"/>
      <c r="AF88" s="148"/>
      <c r="AG88" s="148"/>
      <c r="AH88" s="148"/>
      <c r="AI88" s="148"/>
      <c r="AJ88" s="148"/>
      <c r="AK88" s="148"/>
      <c r="AL88" s="148"/>
      <c r="AM88" s="148"/>
      <c r="AN88" s="148"/>
      <c r="AO88" s="148"/>
      <c r="AP88" s="148"/>
      <c r="AQ88" s="148"/>
      <c r="AR88" s="148"/>
      <c r="AS88" s="148"/>
      <c r="AT88" s="148"/>
      <c r="AU88" s="148"/>
      <c r="AV88" s="147" t="s">
        <v>489</v>
      </c>
      <c r="AW88" s="147" t="s">
        <v>2067</v>
      </c>
      <c r="AX88" s="147" t="s">
        <v>489</v>
      </c>
      <c r="AY88" s="147" t="s">
        <v>489</v>
      </c>
    </row>
    <row r="89" spans="1:51" ht="30" customHeight="1">
      <c r="A89" s="144" t="s">
        <v>1041</v>
      </c>
      <c r="B89" s="144" t="s">
        <v>1042</v>
      </c>
      <c r="C89" s="144" t="s">
        <v>849</v>
      </c>
      <c r="D89" s="145">
        <v>1.413</v>
      </c>
      <c r="E89" s="155">
        <f>'단가대비표(기계소방)'!O32</f>
        <v>1217</v>
      </c>
      <c r="F89" s="154">
        <f>TRUNC(E89*D89,1)</f>
        <v>1719.6</v>
      </c>
      <c r="G89" s="155">
        <f>'단가대비표(기계소방)'!P32</f>
        <v>0</v>
      </c>
      <c r="H89" s="154">
        <f>TRUNC(G89*D89,1)</f>
        <v>0</v>
      </c>
      <c r="I89" s="155">
        <f>'단가대비표(기계소방)'!V32</f>
        <v>0</v>
      </c>
      <c r="J89" s="154">
        <f>TRUNC(I89*D89,1)</f>
        <v>0</v>
      </c>
      <c r="K89" s="155">
        <f t="shared" si="14"/>
        <v>1217</v>
      </c>
      <c r="L89" s="154">
        <f t="shared" si="14"/>
        <v>1719.6</v>
      </c>
      <c r="M89" s="144" t="s">
        <v>489</v>
      </c>
      <c r="N89" s="147" t="s">
        <v>1677</v>
      </c>
      <c r="O89" s="147" t="s">
        <v>2068</v>
      </c>
      <c r="P89" s="147" t="s">
        <v>485</v>
      </c>
      <c r="Q89" s="147" t="s">
        <v>485</v>
      </c>
      <c r="R89" s="147" t="s">
        <v>655</v>
      </c>
      <c r="S89" s="148"/>
      <c r="T89" s="148"/>
      <c r="U89" s="148"/>
      <c r="V89" s="148"/>
      <c r="W89" s="148"/>
      <c r="X89" s="148"/>
      <c r="Y89" s="148"/>
      <c r="Z89" s="148"/>
      <c r="AA89" s="148"/>
      <c r="AB89" s="148"/>
      <c r="AC89" s="148"/>
      <c r="AD89" s="148"/>
      <c r="AE89" s="148"/>
      <c r="AF89" s="148"/>
      <c r="AG89" s="148"/>
      <c r="AH89" s="148"/>
      <c r="AI89" s="148"/>
      <c r="AJ89" s="148"/>
      <c r="AK89" s="148"/>
      <c r="AL89" s="148"/>
      <c r="AM89" s="148"/>
      <c r="AN89" s="148"/>
      <c r="AO89" s="148"/>
      <c r="AP89" s="148"/>
      <c r="AQ89" s="148"/>
      <c r="AR89" s="148"/>
      <c r="AS89" s="148"/>
      <c r="AT89" s="148"/>
      <c r="AU89" s="148"/>
      <c r="AV89" s="147" t="s">
        <v>489</v>
      </c>
      <c r="AW89" s="147" t="s">
        <v>2069</v>
      </c>
      <c r="AX89" s="147" t="s">
        <v>489</v>
      </c>
      <c r="AY89" s="147" t="s">
        <v>489</v>
      </c>
    </row>
    <row r="90" spans="1:51" ht="30" customHeight="1">
      <c r="A90" s="144" t="s">
        <v>840</v>
      </c>
      <c r="B90" s="144" t="s">
        <v>841</v>
      </c>
      <c r="C90" s="144" t="s">
        <v>842</v>
      </c>
      <c r="D90" s="145">
        <v>0.19900000000000001</v>
      </c>
      <c r="E90" s="155">
        <f>'일대목록(기계소방)'!E61</f>
        <v>1327</v>
      </c>
      <c r="F90" s="154">
        <f>TRUNC(E90*D90,1)</f>
        <v>264</v>
      </c>
      <c r="G90" s="155">
        <f>'일대목록(기계소방)'!F61</f>
        <v>6932</v>
      </c>
      <c r="H90" s="154">
        <f>TRUNC(G90*D90,1)</f>
        <v>1379.4</v>
      </c>
      <c r="I90" s="155">
        <f>'일대목록(기계소방)'!G61</f>
        <v>0</v>
      </c>
      <c r="J90" s="154">
        <f>TRUNC(I90*D90,1)</f>
        <v>0</v>
      </c>
      <c r="K90" s="155">
        <f t="shared" si="14"/>
        <v>8259</v>
      </c>
      <c r="L90" s="154">
        <f t="shared" si="14"/>
        <v>1643.4</v>
      </c>
      <c r="M90" s="144" t="s">
        <v>489</v>
      </c>
      <c r="N90" s="147" t="s">
        <v>1677</v>
      </c>
      <c r="O90" s="147" t="s">
        <v>1910</v>
      </c>
      <c r="P90" s="147" t="s">
        <v>655</v>
      </c>
      <c r="Q90" s="147" t="s">
        <v>485</v>
      </c>
      <c r="R90" s="147" t="s">
        <v>485</v>
      </c>
      <c r="S90" s="148"/>
      <c r="T90" s="148"/>
      <c r="U90" s="148"/>
      <c r="V90" s="148"/>
      <c r="W90" s="148"/>
      <c r="X90" s="148"/>
      <c r="Y90" s="148"/>
      <c r="Z90" s="148"/>
      <c r="AA90" s="148"/>
      <c r="AB90" s="148"/>
      <c r="AC90" s="148"/>
      <c r="AD90" s="148"/>
      <c r="AE90" s="148"/>
      <c r="AF90" s="148"/>
      <c r="AG90" s="148"/>
      <c r="AH90" s="148"/>
      <c r="AI90" s="148"/>
      <c r="AJ90" s="148"/>
      <c r="AK90" s="148"/>
      <c r="AL90" s="148"/>
      <c r="AM90" s="148"/>
      <c r="AN90" s="148"/>
      <c r="AO90" s="148"/>
      <c r="AP90" s="148"/>
      <c r="AQ90" s="148"/>
      <c r="AR90" s="148"/>
      <c r="AS90" s="148"/>
      <c r="AT90" s="148"/>
      <c r="AU90" s="148"/>
      <c r="AV90" s="147" t="s">
        <v>489</v>
      </c>
      <c r="AW90" s="147" t="s">
        <v>2070</v>
      </c>
      <c r="AX90" s="147" t="s">
        <v>489</v>
      </c>
      <c r="AY90" s="147" t="s">
        <v>489</v>
      </c>
    </row>
    <row r="91" spans="1:51" ht="30" customHeight="1">
      <c r="A91" s="144" t="s">
        <v>843</v>
      </c>
      <c r="B91" s="144" t="s">
        <v>844</v>
      </c>
      <c r="C91" s="144" t="s">
        <v>842</v>
      </c>
      <c r="D91" s="145">
        <v>0.19900000000000001</v>
      </c>
      <c r="E91" s="155">
        <f>'일대목록(기계소방)'!E62</f>
        <v>1131</v>
      </c>
      <c r="F91" s="154">
        <f>TRUNC(E91*D91,1)</f>
        <v>225</v>
      </c>
      <c r="G91" s="155">
        <f>'일대목록(기계소방)'!F62</f>
        <v>5035</v>
      </c>
      <c r="H91" s="154">
        <f>TRUNC(G91*D91,1)</f>
        <v>1001.9</v>
      </c>
      <c r="I91" s="155">
        <f>'일대목록(기계소방)'!G62</f>
        <v>0</v>
      </c>
      <c r="J91" s="154">
        <f>TRUNC(I91*D91,1)</f>
        <v>0</v>
      </c>
      <c r="K91" s="155">
        <f t="shared" si="14"/>
        <v>6166</v>
      </c>
      <c r="L91" s="154">
        <f t="shared" si="14"/>
        <v>1226.9000000000001</v>
      </c>
      <c r="M91" s="144" t="s">
        <v>489</v>
      </c>
      <c r="N91" s="147" t="s">
        <v>1677</v>
      </c>
      <c r="O91" s="147" t="s">
        <v>1912</v>
      </c>
      <c r="P91" s="147" t="s">
        <v>655</v>
      </c>
      <c r="Q91" s="147" t="s">
        <v>485</v>
      </c>
      <c r="R91" s="147" t="s">
        <v>485</v>
      </c>
      <c r="S91" s="148"/>
      <c r="T91" s="148"/>
      <c r="U91" s="148"/>
      <c r="V91" s="148"/>
      <c r="W91" s="148"/>
      <c r="X91" s="148"/>
      <c r="Y91" s="148"/>
      <c r="Z91" s="148"/>
      <c r="AA91" s="148"/>
      <c r="AB91" s="148"/>
      <c r="AC91" s="148"/>
      <c r="AD91" s="148"/>
      <c r="AE91" s="148"/>
      <c r="AF91" s="148"/>
      <c r="AG91" s="148"/>
      <c r="AH91" s="148"/>
      <c r="AI91" s="148"/>
      <c r="AJ91" s="148"/>
      <c r="AK91" s="148"/>
      <c r="AL91" s="148"/>
      <c r="AM91" s="148"/>
      <c r="AN91" s="148"/>
      <c r="AO91" s="148"/>
      <c r="AP91" s="148"/>
      <c r="AQ91" s="148"/>
      <c r="AR91" s="148"/>
      <c r="AS91" s="148"/>
      <c r="AT91" s="148"/>
      <c r="AU91" s="148"/>
      <c r="AV91" s="147" t="s">
        <v>489</v>
      </c>
      <c r="AW91" s="147" t="s">
        <v>2071</v>
      </c>
      <c r="AX91" s="147" t="s">
        <v>489</v>
      </c>
      <c r="AY91" s="147" t="s">
        <v>489</v>
      </c>
    </row>
    <row r="92" spans="1:51" ht="30" customHeight="1">
      <c r="A92" s="144" t="s">
        <v>993</v>
      </c>
      <c r="B92" s="144" t="s">
        <v>489</v>
      </c>
      <c r="C92" s="144" t="s">
        <v>489</v>
      </c>
      <c r="D92" s="145"/>
      <c r="E92" s="155"/>
      <c r="F92" s="154">
        <f>TRUNC(SUMIF(N87:N91, N86, F87:F91),0)</f>
        <v>5244</v>
      </c>
      <c r="G92" s="155"/>
      <c r="H92" s="154">
        <f>TRUNC(SUMIF(N87:N91, N86, H87:H91),0)</f>
        <v>2381</v>
      </c>
      <c r="I92" s="155"/>
      <c r="J92" s="154">
        <f>TRUNC(SUMIF(N87:N91, N86, J87:J91),0)</f>
        <v>0</v>
      </c>
      <c r="K92" s="155"/>
      <c r="L92" s="154">
        <f>F92+H92+J92</f>
        <v>7625</v>
      </c>
      <c r="M92" s="144" t="s">
        <v>489</v>
      </c>
      <c r="N92" s="147" t="s">
        <v>668</v>
      </c>
      <c r="O92" s="147" t="s">
        <v>668</v>
      </c>
      <c r="P92" s="147" t="s">
        <v>489</v>
      </c>
      <c r="Q92" s="147" t="s">
        <v>489</v>
      </c>
      <c r="R92" s="147" t="s">
        <v>489</v>
      </c>
      <c r="S92" s="148"/>
      <c r="T92" s="148"/>
      <c r="U92" s="148"/>
      <c r="V92" s="148"/>
      <c r="W92" s="148"/>
      <c r="X92" s="148"/>
      <c r="Y92" s="148"/>
      <c r="Z92" s="148"/>
      <c r="AA92" s="148"/>
      <c r="AB92" s="148"/>
      <c r="AC92" s="148"/>
      <c r="AD92" s="148"/>
      <c r="AE92" s="148"/>
      <c r="AF92" s="148"/>
      <c r="AG92" s="148"/>
      <c r="AH92" s="148"/>
      <c r="AI92" s="148"/>
      <c r="AJ92" s="148"/>
      <c r="AK92" s="148"/>
      <c r="AL92" s="148"/>
      <c r="AM92" s="148"/>
      <c r="AN92" s="148"/>
      <c r="AO92" s="148"/>
      <c r="AP92" s="148"/>
      <c r="AQ92" s="148"/>
      <c r="AR92" s="148"/>
      <c r="AS92" s="148"/>
      <c r="AT92" s="148"/>
      <c r="AU92" s="148"/>
      <c r="AV92" s="147" t="s">
        <v>489</v>
      </c>
      <c r="AW92" s="147" t="s">
        <v>489</v>
      </c>
      <c r="AX92" s="147" t="s">
        <v>489</v>
      </c>
      <c r="AY92" s="147" t="s">
        <v>489</v>
      </c>
    </row>
    <row r="93" spans="1:51" ht="30" customHeight="1">
      <c r="A93" s="145"/>
      <c r="B93" s="145"/>
      <c r="C93" s="145"/>
      <c r="D93" s="145"/>
      <c r="E93" s="155"/>
      <c r="F93" s="154"/>
      <c r="G93" s="155"/>
      <c r="H93" s="154"/>
      <c r="I93" s="155"/>
      <c r="J93" s="154"/>
      <c r="K93" s="155"/>
      <c r="L93" s="154"/>
      <c r="M93" s="145"/>
    </row>
    <row r="94" spans="1:51" ht="30" customHeight="1">
      <c r="A94" s="311" t="s">
        <v>1043</v>
      </c>
      <c r="B94" s="311"/>
      <c r="C94" s="311"/>
      <c r="D94" s="311"/>
      <c r="E94" s="312"/>
      <c r="F94" s="313"/>
      <c r="G94" s="312"/>
      <c r="H94" s="313"/>
      <c r="I94" s="312"/>
      <c r="J94" s="313"/>
      <c r="K94" s="312"/>
      <c r="L94" s="313"/>
      <c r="M94" s="311"/>
      <c r="N94" s="153" t="s">
        <v>1679</v>
      </c>
    </row>
    <row r="95" spans="1:51" ht="30" customHeight="1">
      <c r="A95" s="144" t="s">
        <v>947</v>
      </c>
      <c r="B95" s="144" t="s">
        <v>948</v>
      </c>
      <c r="C95" s="144" t="s">
        <v>169</v>
      </c>
      <c r="D95" s="145">
        <v>1</v>
      </c>
      <c r="E95" s="155">
        <f>'일대목록(기계소방)'!E66</f>
        <v>106</v>
      </c>
      <c r="F95" s="154">
        <f>TRUNC(E95*D95,1)</f>
        <v>106</v>
      </c>
      <c r="G95" s="155">
        <f>'일대목록(기계소방)'!F66</f>
        <v>3542</v>
      </c>
      <c r="H95" s="154">
        <f>TRUNC(G95*D95,1)</f>
        <v>3542</v>
      </c>
      <c r="I95" s="155">
        <f>'일대목록(기계소방)'!G66</f>
        <v>0</v>
      </c>
      <c r="J95" s="154">
        <f>TRUNC(I95*D95,1)</f>
        <v>0</v>
      </c>
      <c r="K95" s="155">
        <f>TRUNC(E95+G95+I95,1)</f>
        <v>3648</v>
      </c>
      <c r="L95" s="154">
        <f>TRUNC(F95+H95+J95,1)</f>
        <v>3648</v>
      </c>
      <c r="M95" s="144" t="s">
        <v>489</v>
      </c>
      <c r="N95" s="147" t="s">
        <v>1679</v>
      </c>
      <c r="O95" s="147" t="s">
        <v>1975</v>
      </c>
      <c r="P95" s="147" t="s">
        <v>655</v>
      </c>
      <c r="Q95" s="147" t="s">
        <v>485</v>
      </c>
      <c r="R95" s="147" t="s">
        <v>485</v>
      </c>
      <c r="S95" s="148"/>
      <c r="T95" s="148"/>
      <c r="U95" s="148"/>
      <c r="V95" s="148"/>
      <c r="W95" s="148"/>
      <c r="X95" s="148"/>
      <c r="Y95" s="148"/>
      <c r="Z95" s="148"/>
      <c r="AA95" s="148"/>
      <c r="AB95" s="148"/>
      <c r="AC95" s="148"/>
      <c r="AD95" s="148"/>
      <c r="AE95" s="148"/>
      <c r="AF95" s="148"/>
      <c r="AG95" s="148"/>
      <c r="AH95" s="148"/>
      <c r="AI95" s="148"/>
      <c r="AJ95" s="148"/>
      <c r="AK95" s="148"/>
      <c r="AL95" s="148"/>
      <c r="AM95" s="148"/>
      <c r="AN95" s="148"/>
      <c r="AO95" s="148"/>
      <c r="AP95" s="148"/>
      <c r="AQ95" s="148"/>
      <c r="AR95" s="148"/>
      <c r="AS95" s="148"/>
      <c r="AT95" s="148"/>
      <c r="AU95" s="148"/>
      <c r="AV95" s="147" t="s">
        <v>489</v>
      </c>
      <c r="AW95" s="147" t="s">
        <v>2072</v>
      </c>
      <c r="AX95" s="147" t="s">
        <v>489</v>
      </c>
      <c r="AY95" s="147" t="s">
        <v>489</v>
      </c>
    </row>
    <row r="96" spans="1:51" ht="30" customHeight="1">
      <c r="A96" s="144" t="s">
        <v>950</v>
      </c>
      <c r="B96" s="144" t="s">
        <v>951</v>
      </c>
      <c r="C96" s="144" t="s">
        <v>952</v>
      </c>
      <c r="D96" s="145">
        <v>6.8000000000000005E-2</v>
      </c>
      <c r="E96" s="155">
        <f>'일대목록(기계소방)'!E67</f>
        <v>819</v>
      </c>
      <c r="F96" s="154">
        <f>TRUNC(E96*D96,1)</f>
        <v>55.6</v>
      </c>
      <c r="G96" s="155">
        <f>'일대목록(기계소방)'!F67</f>
        <v>0</v>
      </c>
      <c r="H96" s="154">
        <f>TRUNC(G96*D96,1)</f>
        <v>0</v>
      </c>
      <c r="I96" s="155">
        <f>'일대목록(기계소방)'!G67</f>
        <v>0</v>
      </c>
      <c r="J96" s="154">
        <f>TRUNC(I96*D96,1)</f>
        <v>0</v>
      </c>
      <c r="K96" s="155">
        <f>TRUNC(E96+G96+I96,1)</f>
        <v>819</v>
      </c>
      <c r="L96" s="154">
        <f>TRUNC(F96+H96+J96,1)</f>
        <v>55.6</v>
      </c>
      <c r="M96" s="144" t="s">
        <v>489</v>
      </c>
      <c r="N96" s="147" t="s">
        <v>1679</v>
      </c>
      <c r="O96" s="147" t="s">
        <v>1976</v>
      </c>
      <c r="P96" s="147" t="s">
        <v>655</v>
      </c>
      <c r="Q96" s="147" t="s">
        <v>485</v>
      </c>
      <c r="R96" s="147" t="s">
        <v>485</v>
      </c>
      <c r="S96" s="148"/>
      <c r="T96" s="148"/>
      <c r="U96" s="148"/>
      <c r="V96" s="148"/>
      <c r="W96" s="148"/>
      <c r="X96" s="148"/>
      <c r="Y96" s="148"/>
      <c r="Z96" s="148"/>
      <c r="AA96" s="148"/>
      <c r="AB96" s="148"/>
      <c r="AC96" s="148"/>
      <c r="AD96" s="148"/>
      <c r="AE96" s="148"/>
      <c r="AF96" s="148"/>
      <c r="AG96" s="148"/>
      <c r="AH96" s="148"/>
      <c r="AI96" s="148"/>
      <c r="AJ96" s="148"/>
      <c r="AK96" s="148"/>
      <c r="AL96" s="148"/>
      <c r="AM96" s="148"/>
      <c r="AN96" s="148"/>
      <c r="AO96" s="148"/>
      <c r="AP96" s="148"/>
      <c r="AQ96" s="148"/>
      <c r="AR96" s="148"/>
      <c r="AS96" s="148"/>
      <c r="AT96" s="148"/>
      <c r="AU96" s="148"/>
      <c r="AV96" s="147" t="s">
        <v>489</v>
      </c>
      <c r="AW96" s="147" t="s">
        <v>2073</v>
      </c>
      <c r="AX96" s="147" t="s">
        <v>489</v>
      </c>
      <c r="AY96" s="147" t="s">
        <v>489</v>
      </c>
    </row>
    <row r="97" spans="1:51" ht="30" customHeight="1">
      <c r="A97" s="144" t="s">
        <v>993</v>
      </c>
      <c r="B97" s="144" t="s">
        <v>489</v>
      </c>
      <c r="C97" s="144" t="s">
        <v>489</v>
      </c>
      <c r="D97" s="145"/>
      <c r="E97" s="155"/>
      <c r="F97" s="154">
        <f>TRUNC(SUMIF(N95:N96, N94, F95:F96),0)</f>
        <v>161</v>
      </c>
      <c r="G97" s="155"/>
      <c r="H97" s="154">
        <f>TRUNC(SUMIF(N95:N96, N94, H95:H96),0)</f>
        <v>3542</v>
      </c>
      <c r="I97" s="155"/>
      <c r="J97" s="154">
        <f>TRUNC(SUMIF(N95:N96, N94, J95:J96),0)</f>
        <v>0</v>
      </c>
      <c r="K97" s="155"/>
      <c r="L97" s="154">
        <f>F97+H97+J97</f>
        <v>3703</v>
      </c>
      <c r="M97" s="144" t="s">
        <v>489</v>
      </c>
      <c r="N97" s="147" t="s">
        <v>668</v>
      </c>
      <c r="O97" s="147" t="s">
        <v>668</v>
      </c>
      <c r="P97" s="147" t="s">
        <v>489</v>
      </c>
      <c r="Q97" s="147" t="s">
        <v>489</v>
      </c>
      <c r="R97" s="147" t="s">
        <v>489</v>
      </c>
      <c r="S97" s="148"/>
      <c r="T97" s="148"/>
      <c r="U97" s="148"/>
      <c r="V97" s="148"/>
      <c r="W97" s="148"/>
      <c r="X97" s="148"/>
      <c r="Y97" s="148"/>
      <c r="Z97" s="148"/>
      <c r="AA97" s="148"/>
      <c r="AB97" s="148"/>
      <c r="AC97" s="148"/>
      <c r="AD97" s="148"/>
      <c r="AE97" s="148"/>
      <c r="AF97" s="148"/>
      <c r="AG97" s="148"/>
      <c r="AH97" s="148"/>
      <c r="AI97" s="148"/>
      <c r="AJ97" s="148"/>
      <c r="AK97" s="148"/>
      <c r="AL97" s="148"/>
      <c r="AM97" s="148"/>
      <c r="AN97" s="148"/>
      <c r="AO97" s="148"/>
      <c r="AP97" s="148"/>
      <c r="AQ97" s="148"/>
      <c r="AR97" s="148"/>
      <c r="AS97" s="148"/>
      <c r="AT97" s="148"/>
      <c r="AU97" s="148"/>
      <c r="AV97" s="147" t="s">
        <v>489</v>
      </c>
      <c r="AW97" s="147" t="s">
        <v>489</v>
      </c>
      <c r="AX97" s="147" t="s">
        <v>489</v>
      </c>
      <c r="AY97" s="147" t="s">
        <v>489</v>
      </c>
    </row>
    <row r="98" spans="1:51" ht="30" customHeight="1">
      <c r="A98" s="145"/>
      <c r="B98" s="145"/>
      <c r="C98" s="145"/>
      <c r="D98" s="145"/>
      <c r="E98" s="155"/>
      <c r="F98" s="154"/>
      <c r="G98" s="155"/>
      <c r="H98" s="154"/>
      <c r="I98" s="155"/>
      <c r="J98" s="154"/>
      <c r="K98" s="155"/>
      <c r="L98" s="154"/>
      <c r="M98" s="145"/>
    </row>
    <row r="99" spans="1:51" ht="30" customHeight="1">
      <c r="A99" s="311" t="s">
        <v>1044</v>
      </c>
      <c r="B99" s="311"/>
      <c r="C99" s="311"/>
      <c r="D99" s="311"/>
      <c r="E99" s="312"/>
      <c r="F99" s="313"/>
      <c r="G99" s="312"/>
      <c r="H99" s="313"/>
      <c r="I99" s="312"/>
      <c r="J99" s="313"/>
      <c r="K99" s="312"/>
      <c r="L99" s="313"/>
      <c r="M99" s="311"/>
      <c r="N99" s="153" t="s">
        <v>1681</v>
      </c>
    </row>
    <row r="100" spans="1:51" ht="30" customHeight="1">
      <c r="A100" s="144" t="s">
        <v>947</v>
      </c>
      <c r="B100" s="144" t="s">
        <v>948</v>
      </c>
      <c r="C100" s="144" t="s">
        <v>169</v>
      </c>
      <c r="D100" s="145">
        <v>1</v>
      </c>
      <c r="E100" s="155">
        <f>'일대목록(기계소방)'!E66</f>
        <v>106</v>
      </c>
      <c r="F100" s="154">
        <f>TRUNC(E100*D100,1)</f>
        <v>106</v>
      </c>
      <c r="G100" s="155">
        <f>'일대목록(기계소방)'!F66</f>
        <v>3542</v>
      </c>
      <c r="H100" s="154">
        <f>TRUNC(G100*D100,1)</f>
        <v>3542</v>
      </c>
      <c r="I100" s="155">
        <f>'일대목록(기계소방)'!G66</f>
        <v>0</v>
      </c>
      <c r="J100" s="154">
        <f>TRUNC(I100*D100,1)</f>
        <v>0</v>
      </c>
      <c r="K100" s="155">
        <f>TRUNC(E100+G100+I100,1)</f>
        <v>3648</v>
      </c>
      <c r="L100" s="154">
        <f>TRUNC(F100+H100+J100,1)</f>
        <v>3648</v>
      </c>
      <c r="M100" s="144" t="s">
        <v>489</v>
      </c>
      <c r="N100" s="147" t="s">
        <v>1681</v>
      </c>
      <c r="O100" s="147" t="s">
        <v>1975</v>
      </c>
      <c r="P100" s="147" t="s">
        <v>655</v>
      </c>
      <c r="Q100" s="147" t="s">
        <v>485</v>
      </c>
      <c r="R100" s="147" t="s">
        <v>485</v>
      </c>
      <c r="S100" s="148"/>
      <c r="T100" s="148"/>
      <c r="U100" s="148"/>
      <c r="V100" s="148"/>
      <c r="W100" s="148"/>
      <c r="X100" s="148"/>
      <c r="Y100" s="148"/>
      <c r="Z100" s="148"/>
      <c r="AA100" s="148"/>
      <c r="AB100" s="148"/>
      <c r="AC100" s="148"/>
      <c r="AD100" s="148"/>
      <c r="AE100" s="148"/>
      <c r="AF100" s="148"/>
      <c r="AG100" s="148"/>
      <c r="AH100" s="148"/>
      <c r="AI100" s="148"/>
      <c r="AJ100" s="148"/>
      <c r="AK100" s="148"/>
      <c r="AL100" s="148"/>
      <c r="AM100" s="148"/>
      <c r="AN100" s="148"/>
      <c r="AO100" s="148"/>
      <c r="AP100" s="148"/>
      <c r="AQ100" s="148"/>
      <c r="AR100" s="148"/>
      <c r="AS100" s="148"/>
      <c r="AT100" s="148"/>
      <c r="AU100" s="148"/>
      <c r="AV100" s="147" t="s">
        <v>489</v>
      </c>
      <c r="AW100" s="147" t="s">
        <v>2074</v>
      </c>
      <c r="AX100" s="147" t="s">
        <v>489</v>
      </c>
      <c r="AY100" s="147" t="s">
        <v>489</v>
      </c>
    </row>
    <row r="101" spans="1:51" ht="30" customHeight="1">
      <c r="A101" s="144" t="s">
        <v>950</v>
      </c>
      <c r="B101" s="144" t="s">
        <v>951</v>
      </c>
      <c r="C101" s="144" t="s">
        <v>952</v>
      </c>
      <c r="D101" s="145">
        <v>0.28000000000000003</v>
      </c>
      <c r="E101" s="155">
        <f>'일대목록(기계소방)'!E67</f>
        <v>819</v>
      </c>
      <c r="F101" s="154">
        <f>TRUNC(E101*D101,1)</f>
        <v>229.3</v>
      </c>
      <c r="G101" s="155">
        <f>'일대목록(기계소방)'!F67</f>
        <v>0</v>
      </c>
      <c r="H101" s="154">
        <f>TRUNC(G101*D101,1)</f>
        <v>0</v>
      </c>
      <c r="I101" s="155">
        <f>'일대목록(기계소방)'!G67</f>
        <v>0</v>
      </c>
      <c r="J101" s="154">
        <f>TRUNC(I101*D101,1)</f>
        <v>0</v>
      </c>
      <c r="K101" s="155">
        <f>TRUNC(E101+G101+I101,1)</f>
        <v>819</v>
      </c>
      <c r="L101" s="154">
        <f>TRUNC(F101+H101+J101,1)</f>
        <v>229.3</v>
      </c>
      <c r="M101" s="144" t="s">
        <v>489</v>
      </c>
      <c r="N101" s="147" t="s">
        <v>1681</v>
      </c>
      <c r="O101" s="147" t="s">
        <v>1976</v>
      </c>
      <c r="P101" s="147" t="s">
        <v>655</v>
      </c>
      <c r="Q101" s="147" t="s">
        <v>485</v>
      </c>
      <c r="R101" s="147" t="s">
        <v>485</v>
      </c>
      <c r="S101" s="148"/>
      <c r="T101" s="148"/>
      <c r="U101" s="148"/>
      <c r="V101" s="148"/>
      <c r="W101" s="148"/>
      <c r="X101" s="148"/>
      <c r="Y101" s="148"/>
      <c r="Z101" s="148"/>
      <c r="AA101" s="148"/>
      <c r="AB101" s="148"/>
      <c r="AC101" s="148"/>
      <c r="AD101" s="148"/>
      <c r="AE101" s="148"/>
      <c r="AF101" s="148"/>
      <c r="AG101" s="148"/>
      <c r="AH101" s="148"/>
      <c r="AI101" s="148"/>
      <c r="AJ101" s="148"/>
      <c r="AK101" s="148"/>
      <c r="AL101" s="148"/>
      <c r="AM101" s="148"/>
      <c r="AN101" s="148"/>
      <c r="AO101" s="148"/>
      <c r="AP101" s="148"/>
      <c r="AQ101" s="148"/>
      <c r="AR101" s="148"/>
      <c r="AS101" s="148"/>
      <c r="AT101" s="148"/>
      <c r="AU101" s="148"/>
      <c r="AV101" s="147" t="s">
        <v>489</v>
      </c>
      <c r="AW101" s="147" t="s">
        <v>2075</v>
      </c>
      <c r="AX101" s="147" t="s">
        <v>489</v>
      </c>
      <c r="AY101" s="147" t="s">
        <v>489</v>
      </c>
    </row>
    <row r="102" spans="1:51" ht="30" customHeight="1">
      <c r="A102" s="144" t="s">
        <v>993</v>
      </c>
      <c r="B102" s="144" t="s">
        <v>489</v>
      </c>
      <c r="C102" s="144" t="s">
        <v>489</v>
      </c>
      <c r="D102" s="145"/>
      <c r="E102" s="155"/>
      <c r="F102" s="154">
        <f>TRUNC(SUMIF(N100:N101, N99, F100:F101),0)</f>
        <v>335</v>
      </c>
      <c r="G102" s="155"/>
      <c r="H102" s="154">
        <f>TRUNC(SUMIF(N100:N101, N99, H100:H101),0)</f>
        <v>3542</v>
      </c>
      <c r="I102" s="155"/>
      <c r="J102" s="154">
        <f>TRUNC(SUMIF(N100:N101, N99, J100:J101),0)</f>
        <v>0</v>
      </c>
      <c r="K102" s="155"/>
      <c r="L102" s="154">
        <f>F102+H102+J102</f>
        <v>3877</v>
      </c>
      <c r="M102" s="144" t="s">
        <v>489</v>
      </c>
      <c r="N102" s="147" t="s">
        <v>668</v>
      </c>
      <c r="O102" s="147" t="s">
        <v>668</v>
      </c>
      <c r="P102" s="147" t="s">
        <v>489</v>
      </c>
      <c r="Q102" s="147" t="s">
        <v>489</v>
      </c>
      <c r="R102" s="147" t="s">
        <v>489</v>
      </c>
      <c r="S102" s="148"/>
      <c r="T102" s="148"/>
      <c r="U102" s="148"/>
      <c r="V102" s="148"/>
      <c r="W102" s="148"/>
      <c r="X102" s="148"/>
      <c r="Y102" s="148"/>
      <c r="Z102" s="148"/>
      <c r="AA102" s="148"/>
      <c r="AB102" s="148"/>
      <c r="AC102" s="148"/>
      <c r="AD102" s="148"/>
      <c r="AE102" s="148"/>
      <c r="AF102" s="148"/>
      <c r="AG102" s="148"/>
      <c r="AH102" s="148"/>
      <c r="AI102" s="148"/>
      <c r="AJ102" s="148"/>
      <c r="AK102" s="148"/>
      <c r="AL102" s="148"/>
      <c r="AM102" s="148"/>
      <c r="AN102" s="148"/>
      <c r="AO102" s="148"/>
      <c r="AP102" s="148"/>
      <c r="AQ102" s="148"/>
      <c r="AR102" s="148"/>
      <c r="AS102" s="148"/>
      <c r="AT102" s="148"/>
      <c r="AU102" s="148"/>
      <c r="AV102" s="147" t="s">
        <v>489</v>
      </c>
      <c r="AW102" s="147" t="s">
        <v>489</v>
      </c>
      <c r="AX102" s="147" t="s">
        <v>489</v>
      </c>
      <c r="AY102" s="147" t="s">
        <v>489</v>
      </c>
    </row>
    <row r="103" spans="1:51" ht="30" customHeight="1">
      <c r="A103" s="145"/>
      <c r="B103" s="145"/>
      <c r="C103" s="145"/>
      <c r="D103" s="145"/>
      <c r="E103" s="155"/>
      <c r="F103" s="154"/>
      <c r="G103" s="155"/>
      <c r="H103" s="154"/>
      <c r="I103" s="155"/>
      <c r="J103" s="154"/>
      <c r="K103" s="155"/>
      <c r="L103" s="154"/>
      <c r="M103" s="145"/>
    </row>
    <row r="104" spans="1:51" ht="30" customHeight="1">
      <c r="A104" s="311" t="s">
        <v>1045</v>
      </c>
      <c r="B104" s="311"/>
      <c r="C104" s="311"/>
      <c r="D104" s="311"/>
      <c r="E104" s="312"/>
      <c r="F104" s="313"/>
      <c r="G104" s="312"/>
      <c r="H104" s="313"/>
      <c r="I104" s="312"/>
      <c r="J104" s="313"/>
      <c r="K104" s="312"/>
      <c r="L104" s="313"/>
      <c r="M104" s="311"/>
      <c r="N104" s="153" t="s">
        <v>1683</v>
      </c>
    </row>
    <row r="105" spans="1:51" ht="30" customHeight="1">
      <c r="A105" s="144" t="s">
        <v>1046</v>
      </c>
      <c r="B105" s="144" t="s">
        <v>1047</v>
      </c>
      <c r="C105" s="144" t="s">
        <v>671</v>
      </c>
      <c r="D105" s="145">
        <v>1.05</v>
      </c>
      <c r="E105" s="155">
        <f>'단가대비표(기계소방)'!O76</f>
        <v>2708</v>
      </c>
      <c r="F105" s="154">
        <f t="shared" ref="F105:F110" si="15">TRUNC(E105*D105,1)</f>
        <v>2843.4</v>
      </c>
      <c r="G105" s="155">
        <f>'단가대비표(기계소방)'!P76</f>
        <v>0</v>
      </c>
      <c r="H105" s="154">
        <f t="shared" ref="H105:H110" si="16">TRUNC(G105*D105,1)</f>
        <v>0</v>
      </c>
      <c r="I105" s="155">
        <f>'단가대비표(기계소방)'!V76</f>
        <v>0</v>
      </c>
      <c r="J105" s="154">
        <f t="shared" ref="J105:J110" si="17">TRUNC(I105*D105,1)</f>
        <v>0</v>
      </c>
      <c r="K105" s="155">
        <f t="shared" ref="K105:L110" si="18">TRUNC(E105+G105+I105,1)</f>
        <v>2708</v>
      </c>
      <c r="L105" s="154">
        <f t="shared" si="18"/>
        <v>2843.4</v>
      </c>
      <c r="M105" s="144" t="s">
        <v>489</v>
      </c>
      <c r="N105" s="147" t="s">
        <v>1683</v>
      </c>
      <c r="O105" s="147" t="s">
        <v>2076</v>
      </c>
      <c r="P105" s="147" t="s">
        <v>485</v>
      </c>
      <c r="Q105" s="147" t="s">
        <v>485</v>
      </c>
      <c r="R105" s="147" t="s">
        <v>655</v>
      </c>
      <c r="S105" s="148"/>
      <c r="T105" s="148"/>
      <c r="U105" s="148"/>
      <c r="V105" s="148"/>
      <c r="W105" s="148"/>
      <c r="X105" s="148"/>
      <c r="Y105" s="148"/>
      <c r="Z105" s="148"/>
      <c r="AA105" s="148"/>
      <c r="AB105" s="148"/>
      <c r="AC105" s="148"/>
      <c r="AD105" s="148"/>
      <c r="AE105" s="148"/>
      <c r="AF105" s="148"/>
      <c r="AG105" s="148"/>
      <c r="AH105" s="148"/>
      <c r="AI105" s="148"/>
      <c r="AJ105" s="148"/>
      <c r="AK105" s="148"/>
      <c r="AL105" s="148"/>
      <c r="AM105" s="148"/>
      <c r="AN105" s="148"/>
      <c r="AO105" s="148"/>
      <c r="AP105" s="148"/>
      <c r="AQ105" s="148"/>
      <c r="AR105" s="148"/>
      <c r="AS105" s="148"/>
      <c r="AT105" s="148"/>
      <c r="AU105" s="148"/>
      <c r="AV105" s="147" t="s">
        <v>489</v>
      </c>
      <c r="AW105" s="147" t="s">
        <v>2077</v>
      </c>
      <c r="AX105" s="147" t="s">
        <v>489</v>
      </c>
      <c r="AY105" s="147" t="s">
        <v>489</v>
      </c>
    </row>
    <row r="106" spans="1:51" ht="30" customHeight="1">
      <c r="A106" s="144" t="s">
        <v>1048</v>
      </c>
      <c r="B106" s="144" t="s">
        <v>1049</v>
      </c>
      <c r="C106" s="144" t="s">
        <v>842</v>
      </c>
      <c r="D106" s="145">
        <v>0.48</v>
      </c>
      <c r="E106" s="155">
        <f>'단가대비표(기계소방)'!O59</f>
        <v>1280</v>
      </c>
      <c r="F106" s="154">
        <f t="shared" si="15"/>
        <v>614.4</v>
      </c>
      <c r="G106" s="155">
        <f>'단가대비표(기계소방)'!P59</f>
        <v>0</v>
      </c>
      <c r="H106" s="154">
        <f t="shared" si="16"/>
        <v>0</v>
      </c>
      <c r="I106" s="155">
        <f>'단가대비표(기계소방)'!V59</f>
        <v>0</v>
      </c>
      <c r="J106" s="154">
        <f t="shared" si="17"/>
        <v>0</v>
      </c>
      <c r="K106" s="155">
        <f t="shared" si="18"/>
        <v>1280</v>
      </c>
      <c r="L106" s="154">
        <f t="shared" si="18"/>
        <v>614.4</v>
      </c>
      <c r="M106" s="144" t="s">
        <v>489</v>
      </c>
      <c r="N106" s="147" t="s">
        <v>1683</v>
      </c>
      <c r="O106" s="147" t="s">
        <v>2078</v>
      </c>
      <c r="P106" s="147" t="s">
        <v>485</v>
      </c>
      <c r="Q106" s="147" t="s">
        <v>485</v>
      </c>
      <c r="R106" s="147" t="s">
        <v>655</v>
      </c>
      <c r="S106" s="148"/>
      <c r="T106" s="148"/>
      <c r="U106" s="148"/>
      <c r="V106" s="148"/>
      <c r="W106" s="148"/>
      <c r="X106" s="148"/>
      <c r="Y106" s="148"/>
      <c r="Z106" s="148"/>
      <c r="AA106" s="148"/>
      <c r="AB106" s="148"/>
      <c r="AC106" s="148"/>
      <c r="AD106" s="148"/>
      <c r="AE106" s="148"/>
      <c r="AF106" s="148"/>
      <c r="AG106" s="148"/>
      <c r="AH106" s="148"/>
      <c r="AI106" s="148"/>
      <c r="AJ106" s="148"/>
      <c r="AK106" s="148"/>
      <c r="AL106" s="148"/>
      <c r="AM106" s="148"/>
      <c r="AN106" s="148"/>
      <c r="AO106" s="148"/>
      <c r="AP106" s="148"/>
      <c r="AQ106" s="148"/>
      <c r="AR106" s="148"/>
      <c r="AS106" s="148"/>
      <c r="AT106" s="148"/>
      <c r="AU106" s="148"/>
      <c r="AV106" s="147" t="s">
        <v>489</v>
      </c>
      <c r="AW106" s="147" t="s">
        <v>2079</v>
      </c>
      <c r="AX106" s="147" t="s">
        <v>489</v>
      </c>
      <c r="AY106" s="147" t="s">
        <v>489</v>
      </c>
    </row>
    <row r="107" spans="1:51" ht="30" customHeight="1">
      <c r="A107" s="144" t="s">
        <v>1050</v>
      </c>
      <c r="B107" s="144" t="s">
        <v>1051</v>
      </c>
      <c r="C107" s="144" t="s">
        <v>169</v>
      </c>
      <c r="D107" s="145">
        <v>0.42</v>
      </c>
      <c r="E107" s="155">
        <f>'단가대비표(기계소방)'!O60</f>
        <v>360</v>
      </c>
      <c r="F107" s="154">
        <f t="shared" si="15"/>
        <v>151.19999999999999</v>
      </c>
      <c r="G107" s="155">
        <f>'단가대비표(기계소방)'!P60</f>
        <v>0</v>
      </c>
      <c r="H107" s="154">
        <f t="shared" si="16"/>
        <v>0</v>
      </c>
      <c r="I107" s="155">
        <f>'단가대비표(기계소방)'!V60</f>
        <v>0</v>
      </c>
      <c r="J107" s="154">
        <f t="shared" si="17"/>
        <v>0</v>
      </c>
      <c r="K107" s="155">
        <f t="shared" si="18"/>
        <v>360</v>
      </c>
      <c r="L107" s="154">
        <f t="shared" si="18"/>
        <v>151.19999999999999</v>
      </c>
      <c r="M107" s="144" t="s">
        <v>489</v>
      </c>
      <c r="N107" s="147" t="s">
        <v>1683</v>
      </c>
      <c r="O107" s="147" t="s">
        <v>2080</v>
      </c>
      <c r="P107" s="147" t="s">
        <v>485</v>
      </c>
      <c r="Q107" s="147" t="s">
        <v>485</v>
      </c>
      <c r="R107" s="147" t="s">
        <v>655</v>
      </c>
      <c r="S107" s="148"/>
      <c r="T107" s="148"/>
      <c r="U107" s="148"/>
      <c r="V107" s="148"/>
      <c r="W107" s="148"/>
      <c r="X107" s="148"/>
      <c r="Y107" s="148"/>
      <c r="Z107" s="148"/>
      <c r="AA107" s="148"/>
      <c r="AB107" s="148"/>
      <c r="AC107" s="148"/>
      <c r="AD107" s="148"/>
      <c r="AE107" s="148"/>
      <c r="AF107" s="148"/>
      <c r="AG107" s="148"/>
      <c r="AH107" s="148"/>
      <c r="AI107" s="148"/>
      <c r="AJ107" s="148"/>
      <c r="AK107" s="148"/>
      <c r="AL107" s="148"/>
      <c r="AM107" s="148"/>
      <c r="AN107" s="148"/>
      <c r="AO107" s="148"/>
      <c r="AP107" s="148"/>
      <c r="AQ107" s="148"/>
      <c r="AR107" s="148"/>
      <c r="AS107" s="148"/>
      <c r="AT107" s="148"/>
      <c r="AU107" s="148"/>
      <c r="AV107" s="147" t="s">
        <v>489</v>
      </c>
      <c r="AW107" s="147" t="s">
        <v>2081</v>
      </c>
      <c r="AX107" s="147" t="s">
        <v>489</v>
      </c>
      <c r="AY107" s="147" t="s">
        <v>489</v>
      </c>
    </row>
    <row r="108" spans="1:51" ht="30" customHeight="1">
      <c r="A108" s="144" t="s">
        <v>1052</v>
      </c>
      <c r="B108" s="144" t="s">
        <v>664</v>
      </c>
      <c r="C108" s="144" t="s">
        <v>317</v>
      </c>
      <c r="D108" s="145">
        <v>4.1599999999999998E-2</v>
      </c>
      <c r="E108" s="155">
        <f>'단가대비표(기계소방)'!O197</f>
        <v>0</v>
      </c>
      <c r="F108" s="154">
        <f t="shared" si="15"/>
        <v>0</v>
      </c>
      <c r="G108" s="155">
        <f>'단가대비표(기계소방)'!P197</f>
        <v>194048</v>
      </c>
      <c r="H108" s="154">
        <f t="shared" si="16"/>
        <v>8072.3</v>
      </c>
      <c r="I108" s="155">
        <f>'단가대비표(기계소방)'!V197</f>
        <v>0</v>
      </c>
      <c r="J108" s="154">
        <f t="shared" si="17"/>
        <v>0</v>
      </c>
      <c r="K108" s="155">
        <f t="shared" si="18"/>
        <v>194048</v>
      </c>
      <c r="L108" s="154">
        <f t="shared" si="18"/>
        <v>8072.3</v>
      </c>
      <c r="M108" s="144" t="s">
        <v>489</v>
      </c>
      <c r="N108" s="147" t="s">
        <v>1683</v>
      </c>
      <c r="O108" s="147" t="s">
        <v>2082</v>
      </c>
      <c r="P108" s="147" t="s">
        <v>485</v>
      </c>
      <c r="Q108" s="147" t="s">
        <v>485</v>
      </c>
      <c r="R108" s="147" t="s">
        <v>655</v>
      </c>
      <c r="S108" s="148"/>
      <c r="T108" s="148"/>
      <c r="U108" s="148"/>
      <c r="V108" s="148">
        <v>1</v>
      </c>
      <c r="W108" s="148"/>
      <c r="X108" s="148"/>
      <c r="Y108" s="148"/>
      <c r="Z108" s="148"/>
      <c r="AA108" s="148"/>
      <c r="AB108" s="148"/>
      <c r="AC108" s="148"/>
      <c r="AD108" s="148"/>
      <c r="AE108" s="148"/>
      <c r="AF108" s="148"/>
      <c r="AG108" s="148"/>
      <c r="AH108" s="148"/>
      <c r="AI108" s="148"/>
      <c r="AJ108" s="148"/>
      <c r="AK108" s="148"/>
      <c r="AL108" s="148"/>
      <c r="AM108" s="148"/>
      <c r="AN108" s="148"/>
      <c r="AO108" s="148"/>
      <c r="AP108" s="148"/>
      <c r="AQ108" s="148"/>
      <c r="AR108" s="148"/>
      <c r="AS108" s="148"/>
      <c r="AT108" s="148"/>
      <c r="AU108" s="148"/>
      <c r="AV108" s="147" t="s">
        <v>489</v>
      </c>
      <c r="AW108" s="147" t="s">
        <v>2083</v>
      </c>
      <c r="AX108" s="147" t="s">
        <v>489</v>
      </c>
      <c r="AY108" s="147" t="s">
        <v>489</v>
      </c>
    </row>
    <row r="109" spans="1:51" ht="30" customHeight="1">
      <c r="A109" s="144" t="s">
        <v>663</v>
      </c>
      <c r="B109" s="144" t="s">
        <v>664</v>
      </c>
      <c r="C109" s="144" t="s">
        <v>317</v>
      </c>
      <c r="D109" s="145">
        <v>3.3999999999999998E-3</v>
      </c>
      <c r="E109" s="155">
        <f>'단가대비표(기계소방)'!O191</f>
        <v>0</v>
      </c>
      <c r="F109" s="154">
        <f t="shared" si="15"/>
        <v>0</v>
      </c>
      <c r="G109" s="155">
        <f>'단가대비표(기계소방)'!P191</f>
        <v>157068</v>
      </c>
      <c r="H109" s="154">
        <f t="shared" si="16"/>
        <v>534</v>
      </c>
      <c r="I109" s="155">
        <f>'단가대비표(기계소방)'!V191</f>
        <v>0</v>
      </c>
      <c r="J109" s="154">
        <f t="shared" si="17"/>
        <v>0</v>
      </c>
      <c r="K109" s="155">
        <f t="shared" si="18"/>
        <v>157068</v>
      </c>
      <c r="L109" s="154">
        <f t="shared" si="18"/>
        <v>534</v>
      </c>
      <c r="M109" s="144" t="s">
        <v>489</v>
      </c>
      <c r="N109" s="147" t="s">
        <v>1683</v>
      </c>
      <c r="O109" s="147" t="s">
        <v>1564</v>
      </c>
      <c r="P109" s="147" t="s">
        <v>485</v>
      </c>
      <c r="Q109" s="147" t="s">
        <v>485</v>
      </c>
      <c r="R109" s="147" t="s">
        <v>655</v>
      </c>
      <c r="S109" s="148"/>
      <c r="T109" s="148"/>
      <c r="U109" s="148"/>
      <c r="V109" s="148">
        <v>1</v>
      </c>
      <c r="W109" s="148"/>
      <c r="X109" s="148"/>
      <c r="Y109" s="148"/>
      <c r="Z109" s="148"/>
      <c r="AA109" s="148"/>
      <c r="AB109" s="148"/>
      <c r="AC109" s="148"/>
      <c r="AD109" s="148"/>
      <c r="AE109" s="148"/>
      <c r="AF109" s="148"/>
      <c r="AG109" s="148"/>
      <c r="AH109" s="148"/>
      <c r="AI109" s="148"/>
      <c r="AJ109" s="148"/>
      <c r="AK109" s="148"/>
      <c r="AL109" s="148"/>
      <c r="AM109" s="148"/>
      <c r="AN109" s="148"/>
      <c r="AO109" s="148"/>
      <c r="AP109" s="148"/>
      <c r="AQ109" s="148"/>
      <c r="AR109" s="148"/>
      <c r="AS109" s="148"/>
      <c r="AT109" s="148"/>
      <c r="AU109" s="148"/>
      <c r="AV109" s="147" t="s">
        <v>489</v>
      </c>
      <c r="AW109" s="147" t="s">
        <v>2084</v>
      </c>
      <c r="AX109" s="147" t="s">
        <v>489</v>
      </c>
      <c r="AY109" s="147" t="s">
        <v>489</v>
      </c>
    </row>
    <row r="110" spans="1:51" ht="30" customHeight="1">
      <c r="A110" s="144" t="s">
        <v>666</v>
      </c>
      <c r="B110" s="144" t="s">
        <v>667</v>
      </c>
      <c r="C110" s="144" t="s">
        <v>387</v>
      </c>
      <c r="D110" s="145">
        <v>1</v>
      </c>
      <c r="E110" s="155">
        <f>TRUNC(SUMIF(V105:V110, RIGHTB(O110, 1), H105:H110)*U110, 2)</f>
        <v>258.18</v>
      </c>
      <c r="F110" s="154">
        <f t="shared" si="15"/>
        <v>258.10000000000002</v>
      </c>
      <c r="G110" s="155">
        <v>0</v>
      </c>
      <c r="H110" s="154">
        <f t="shared" si="16"/>
        <v>0</v>
      </c>
      <c r="I110" s="155">
        <v>0</v>
      </c>
      <c r="J110" s="154">
        <f t="shared" si="17"/>
        <v>0</v>
      </c>
      <c r="K110" s="155">
        <f t="shared" si="18"/>
        <v>258.10000000000002</v>
      </c>
      <c r="L110" s="154">
        <f t="shared" si="18"/>
        <v>258.10000000000002</v>
      </c>
      <c r="M110" s="144" t="s">
        <v>489</v>
      </c>
      <c r="N110" s="147" t="s">
        <v>1683</v>
      </c>
      <c r="O110" s="147" t="s">
        <v>1568</v>
      </c>
      <c r="P110" s="147" t="s">
        <v>485</v>
      </c>
      <c r="Q110" s="147" t="s">
        <v>485</v>
      </c>
      <c r="R110" s="147" t="s">
        <v>485</v>
      </c>
      <c r="S110" s="148">
        <v>1</v>
      </c>
      <c r="T110" s="148">
        <v>0</v>
      </c>
      <c r="U110" s="148">
        <v>0.03</v>
      </c>
      <c r="V110" s="148"/>
      <c r="W110" s="148"/>
      <c r="X110" s="148"/>
      <c r="Y110" s="148"/>
      <c r="Z110" s="148"/>
      <c r="AA110" s="148"/>
      <c r="AB110" s="148"/>
      <c r="AC110" s="148"/>
      <c r="AD110" s="148"/>
      <c r="AE110" s="148"/>
      <c r="AF110" s="148"/>
      <c r="AG110" s="148"/>
      <c r="AH110" s="148"/>
      <c r="AI110" s="148"/>
      <c r="AJ110" s="148"/>
      <c r="AK110" s="148"/>
      <c r="AL110" s="148"/>
      <c r="AM110" s="148"/>
      <c r="AN110" s="148"/>
      <c r="AO110" s="148"/>
      <c r="AP110" s="148"/>
      <c r="AQ110" s="148"/>
      <c r="AR110" s="148"/>
      <c r="AS110" s="148"/>
      <c r="AT110" s="148"/>
      <c r="AU110" s="148"/>
      <c r="AV110" s="147" t="s">
        <v>489</v>
      </c>
      <c r="AW110" s="147" t="s">
        <v>2085</v>
      </c>
      <c r="AX110" s="147" t="s">
        <v>489</v>
      </c>
      <c r="AY110" s="147" t="s">
        <v>489</v>
      </c>
    </row>
    <row r="111" spans="1:51" ht="30" customHeight="1">
      <c r="A111" s="144" t="s">
        <v>993</v>
      </c>
      <c r="B111" s="144" t="s">
        <v>489</v>
      </c>
      <c r="C111" s="144" t="s">
        <v>489</v>
      </c>
      <c r="D111" s="145"/>
      <c r="E111" s="155"/>
      <c r="F111" s="154">
        <f>TRUNC(SUMIF(N105:N110, N104, F105:F110),0)</f>
        <v>3867</v>
      </c>
      <c r="G111" s="155"/>
      <c r="H111" s="154">
        <f>TRUNC(SUMIF(N105:N110, N104, H105:H110),0)</f>
        <v>8606</v>
      </c>
      <c r="I111" s="155"/>
      <c r="J111" s="154">
        <f>TRUNC(SUMIF(N105:N110, N104, J105:J110),0)</f>
        <v>0</v>
      </c>
      <c r="K111" s="155"/>
      <c r="L111" s="154">
        <f>F111+H111+J111</f>
        <v>12473</v>
      </c>
      <c r="M111" s="144" t="s">
        <v>489</v>
      </c>
      <c r="N111" s="147" t="s">
        <v>668</v>
      </c>
      <c r="O111" s="147" t="s">
        <v>668</v>
      </c>
      <c r="P111" s="147" t="s">
        <v>489</v>
      </c>
      <c r="Q111" s="147" t="s">
        <v>489</v>
      </c>
      <c r="R111" s="147" t="s">
        <v>489</v>
      </c>
      <c r="S111" s="148"/>
      <c r="T111" s="148"/>
      <c r="U111" s="148"/>
      <c r="V111" s="148"/>
      <c r="W111" s="148"/>
      <c r="X111" s="148"/>
      <c r="Y111" s="148"/>
      <c r="Z111" s="148"/>
      <c r="AA111" s="148"/>
      <c r="AB111" s="148"/>
      <c r="AC111" s="148"/>
      <c r="AD111" s="148"/>
      <c r="AE111" s="148"/>
      <c r="AF111" s="148"/>
      <c r="AG111" s="148"/>
      <c r="AH111" s="148"/>
      <c r="AI111" s="148"/>
      <c r="AJ111" s="148"/>
      <c r="AK111" s="148"/>
      <c r="AL111" s="148"/>
      <c r="AM111" s="148"/>
      <c r="AN111" s="148"/>
      <c r="AO111" s="148"/>
      <c r="AP111" s="148"/>
      <c r="AQ111" s="148"/>
      <c r="AR111" s="148"/>
      <c r="AS111" s="148"/>
      <c r="AT111" s="148"/>
      <c r="AU111" s="148"/>
      <c r="AV111" s="147" t="s">
        <v>489</v>
      </c>
      <c r="AW111" s="147" t="s">
        <v>489</v>
      </c>
      <c r="AX111" s="147" t="s">
        <v>489</v>
      </c>
      <c r="AY111" s="147" t="s">
        <v>489</v>
      </c>
    </row>
    <row r="112" spans="1:51" ht="30" customHeight="1">
      <c r="A112" s="145"/>
      <c r="B112" s="145"/>
      <c r="C112" s="145"/>
      <c r="D112" s="145"/>
      <c r="E112" s="155"/>
      <c r="F112" s="154"/>
      <c r="G112" s="155"/>
      <c r="H112" s="154"/>
      <c r="I112" s="155"/>
      <c r="J112" s="154"/>
      <c r="K112" s="155"/>
      <c r="L112" s="154"/>
      <c r="M112" s="145"/>
    </row>
    <row r="113" spans="1:51" ht="30" customHeight="1">
      <c r="A113" s="311" t="s">
        <v>1053</v>
      </c>
      <c r="B113" s="311"/>
      <c r="C113" s="311"/>
      <c r="D113" s="311"/>
      <c r="E113" s="312"/>
      <c r="F113" s="313"/>
      <c r="G113" s="312"/>
      <c r="H113" s="313"/>
      <c r="I113" s="312"/>
      <c r="J113" s="313"/>
      <c r="K113" s="312"/>
      <c r="L113" s="313"/>
      <c r="M113" s="311"/>
      <c r="N113" s="153" t="s">
        <v>1685</v>
      </c>
    </row>
    <row r="114" spans="1:51" ht="30" customHeight="1">
      <c r="A114" s="144" t="s">
        <v>1046</v>
      </c>
      <c r="B114" s="144" t="s">
        <v>1054</v>
      </c>
      <c r="C114" s="144" t="s">
        <v>671</v>
      </c>
      <c r="D114" s="145">
        <v>1.05</v>
      </c>
      <c r="E114" s="155">
        <f>'단가대비표(기계소방)'!O78</f>
        <v>3367</v>
      </c>
      <c r="F114" s="154">
        <f t="shared" ref="F114:F119" si="19">TRUNC(E114*D114,1)</f>
        <v>3535.3</v>
      </c>
      <c r="G114" s="155">
        <f>'단가대비표(기계소방)'!P78</f>
        <v>0</v>
      </c>
      <c r="H114" s="154">
        <f t="shared" ref="H114:H119" si="20">TRUNC(G114*D114,1)</f>
        <v>0</v>
      </c>
      <c r="I114" s="155">
        <f>'단가대비표(기계소방)'!V78</f>
        <v>0</v>
      </c>
      <c r="J114" s="154">
        <f t="shared" ref="J114:J119" si="21">TRUNC(I114*D114,1)</f>
        <v>0</v>
      </c>
      <c r="K114" s="155">
        <f t="shared" ref="K114:L119" si="22">TRUNC(E114+G114+I114,1)</f>
        <v>3367</v>
      </c>
      <c r="L114" s="154">
        <f t="shared" si="22"/>
        <v>3535.3</v>
      </c>
      <c r="M114" s="144" t="s">
        <v>489</v>
      </c>
      <c r="N114" s="147" t="s">
        <v>1685</v>
      </c>
      <c r="O114" s="147" t="s">
        <v>2086</v>
      </c>
      <c r="P114" s="147" t="s">
        <v>485</v>
      </c>
      <c r="Q114" s="147" t="s">
        <v>485</v>
      </c>
      <c r="R114" s="147" t="s">
        <v>655</v>
      </c>
      <c r="S114" s="148"/>
      <c r="T114" s="148"/>
      <c r="U114" s="148"/>
      <c r="V114" s="148"/>
      <c r="W114" s="148"/>
      <c r="X114" s="148"/>
      <c r="Y114" s="148"/>
      <c r="Z114" s="148"/>
      <c r="AA114" s="148"/>
      <c r="AB114" s="148"/>
      <c r="AC114" s="148"/>
      <c r="AD114" s="148"/>
      <c r="AE114" s="148"/>
      <c r="AF114" s="148"/>
      <c r="AG114" s="148"/>
      <c r="AH114" s="148"/>
      <c r="AI114" s="148"/>
      <c r="AJ114" s="148"/>
      <c r="AK114" s="148"/>
      <c r="AL114" s="148"/>
      <c r="AM114" s="148"/>
      <c r="AN114" s="148"/>
      <c r="AO114" s="148"/>
      <c r="AP114" s="148"/>
      <c r="AQ114" s="148"/>
      <c r="AR114" s="148"/>
      <c r="AS114" s="148"/>
      <c r="AT114" s="148"/>
      <c r="AU114" s="148"/>
      <c r="AV114" s="147" t="s">
        <v>489</v>
      </c>
      <c r="AW114" s="147" t="s">
        <v>2087</v>
      </c>
      <c r="AX114" s="147" t="s">
        <v>489</v>
      </c>
      <c r="AY114" s="147" t="s">
        <v>489</v>
      </c>
    </row>
    <row r="115" spans="1:51" ht="30" customHeight="1">
      <c r="A115" s="144" t="s">
        <v>1048</v>
      </c>
      <c r="B115" s="144" t="s">
        <v>1049</v>
      </c>
      <c r="C115" s="144" t="s">
        <v>842</v>
      </c>
      <c r="D115" s="145">
        <v>0.6</v>
      </c>
      <c r="E115" s="155">
        <f>'단가대비표(기계소방)'!O59</f>
        <v>1280</v>
      </c>
      <c r="F115" s="154">
        <f t="shared" si="19"/>
        <v>768</v>
      </c>
      <c r="G115" s="155">
        <f>'단가대비표(기계소방)'!P59</f>
        <v>0</v>
      </c>
      <c r="H115" s="154">
        <f t="shared" si="20"/>
        <v>0</v>
      </c>
      <c r="I115" s="155">
        <f>'단가대비표(기계소방)'!V59</f>
        <v>0</v>
      </c>
      <c r="J115" s="154">
        <f t="shared" si="21"/>
        <v>0</v>
      </c>
      <c r="K115" s="155">
        <f t="shared" si="22"/>
        <v>1280</v>
      </c>
      <c r="L115" s="154">
        <f t="shared" si="22"/>
        <v>768</v>
      </c>
      <c r="M115" s="144" t="s">
        <v>489</v>
      </c>
      <c r="N115" s="147" t="s">
        <v>1685</v>
      </c>
      <c r="O115" s="147" t="s">
        <v>2078</v>
      </c>
      <c r="P115" s="147" t="s">
        <v>485</v>
      </c>
      <c r="Q115" s="147" t="s">
        <v>485</v>
      </c>
      <c r="R115" s="147" t="s">
        <v>655</v>
      </c>
      <c r="S115" s="148"/>
      <c r="T115" s="148"/>
      <c r="U115" s="148"/>
      <c r="V115" s="148"/>
      <c r="W115" s="148"/>
      <c r="X115" s="148"/>
      <c r="Y115" s="148"/>
      <c r="Z115" s="148"/>
      <c r="AA115" s="148"/>
      <c r="AB115" s="148"/>
      <c r="AC115" s="148"/>
      <c r="AD115" s="148"/>
      <c r="AE115" s="148"/>
      <c r="AF115" s="148"/>
      <c r="AG115" s="148"/>
      <c r="AH115" s="148"/>
      <c r="AI115" s="148"/>
      <c r="AJ115" s="148"/>
      <c r="AK115" s="148"/>
      <c r="AL115" s="148"/>
      <c r="AM115" s="148"/>
      <c r="AN115" s="148"/>
      <c r="AO115" s="148"/>
      <c r="AP115" s="148"/>
      <c r="AQ115" s="148"/>
      <c r="AR115" s="148"/>
      <c r="AS115" s="148"/>
      <c r="AT115" s="148"/>
      <c r="AU115" s="148"/>
      <c r="AV115" s="147" t="s">
        <v>489</v>
      </c>
      <c r="AW115" s="147" t="s">
        <v>2088</v>
      </c>
      <c r="AX115" s="147" t="s">
        <v>489</v>
      </c>
      <c r="AY115" s="147" t="s">
        <v>489</v>
      </c>
    </row>
    <row r="116" spans="1:51" ht="30" customHeight="1">
      <c r="A116" s="144" t="s">
        <v>1050</v>
      </c>
      <c r="B116" s="144" t="s">
        <v>1051</v>
      </c>
      <c r="C116" s="144" t="s">
        <v>169</v>
      </c>
      <c r="D116" s="145">
        <v>0.53</v>
      </c>
      <c r="E116" s="155">
        <f>'단가대비표(기계소방)'!O60</f>
        <v>360</v>
      </c>
      <c r="F116" s="154">
        <f t="shared" si="19"/>
        <v>190.8</v>
      </c>
      <c r="G116" s="155">
        <f>'단가대비표(기계소방)'!P60</f>
        <v>0</v>
      </c>
      <c r="H116" s="154">
        <f t="shared" si="20"/>
        <v>0</v>
      </c>
      <c r="I116" s="155">
        <f>'단가대비표(기계소방)'!V60</f>
        <v>0</v>
      </c>
      <c r="J116" s="154">
        <f t="shared" si="21"/>
        <v>0</v>
      </c>
      <c r="K116" s="155">
        <f t="shared" si="22"/>
        <v>360</v>
      </c>
      <c r="L116" s="154">
        <f t="shared" si="22"/>
        <v>190.8</v>
      </c>
      <c r="M116" s="144" t="s">
        <v>489</v>
      </c>
      <c r="N116" s="147" t="s">
        <v>1685</v>
      </c>
      <c r="O116" s="147" t="s">
        <v>2080</v>
      </c>
      <c r="P116" s="147" t="s">
        <v>485</v>
      </c>
      <c r="Q116" s="147" t="s">
        <v>485</v>
      </c>
      <c r="R116" s="147" t="s">
        <v>655</v>
      </c>
      <c r="S116" s="148"/>
      <c r="T116" s="148"/>
      <c r="U116" s="148"/>
      <c r="V116" s="148"/>
      <c r="W116" s="148"/>
      <c r="X116" s="148"/>
      <c r="Y116" s="148"/>
      <c r="Z116" s="148"/>
      <c r="AA116" s="148"/>
      <c r="AB116" s="148"/>
      <c r="AC116" s="148"/>
      <c r="AD116" s="148"/>
      <c r="AE116" s="148"/>
      <c r="AF116" s="148"/>
      <c r="AG116" s="148"/>
      <c r="AH116" s="148"/>
      <c r="AI116" s="148"/>
      <c r="AJ116" s="148"/>
      <c r="AK116" s="148"/>
      <c r="AL116" s="148"/>
      <c r="AM116" s="148"/>
      <c r="AN116" s="148"/>
      <c r="AO116" s="148"/>
      <c r="AP116" s="148"/>
      <c r="AQ116" s="148"/>
      <c r="AR116" s="148"/>
      <c r="AS116" s="148"/>
      <c r="AT116" s="148"/>
      <c r="AU116" s="148"/>
      <c r="AV116" s="147" t="s">
        <v>489</v>
      </c>
      <c r="AW116" s="147" t="s">
        <v>2089</v>
      </c>
      <c r="AX116" s="147" t="s">
        <v>489</v>
      </c>
      <c r="AY116" s="147" t="s">
        <v>489</v>
      </c>
    </row>
    <row r="117" spans="1:51" ht="30" customHeight="1">
      <c r="A117" s="144" t="s">
        <v>1052</v>
      </c>
      <c r="B117" s="144" t="s">
        <v>664</v>
      </c>
      <c r="C117" s="144" t="s">
        <v>317</v>
      </c>
      <c r="D117" s="145">
        <v>5.9499999999999997E-2</v>
      </c>
      <c r="E117" s="155">
        <f>'단가대비표(기계소방)'!O197</f>
        <v>0</v>
      </c>
      <c r="F117" s="154">
        <f t="shared" si="19"/>
        <v>0</v>
      </c>
      <c r="G117" s="155">
        <f>'단가대비표(기계소방)'!P197</f>
        <v>194048</v>
      </c>
      <c r="H117" s="154">
        <f t="shared" si="20"/>
        <v>11545.8</v>
      </c>
      <c r="I117" s="155">
        <f>'단가대비표(기계소방)'!V197</f>
        <v>0</v>
      </c>
      <c r="J117" s="154">
        <f t="shared" si="21"/>
        <v>0</v>
      </c>
      <c r="K117" s="155">
        <f t="shared" si="22"/>
        <v>194048</v>
      </c>
      <c r="L117" s="154">
        <f t="shared" si="22"/>
        <v>11545.8</v>
      </c>
      <c r="M117" s="144" t="s">
        <v>489</v>
      </c>
      <c r="N117" s="147" t="s">
        <v>1685</v>
      </c>
      <c r="O117" s="147" t="s">
        <v>2082</v>
      </c>
      <c r="P117" s="147" t="s">
        <v>485</v>
      </c>
      <c r="Q117" s="147" t="s">
        <v>485</v>
      </c>
      <c r="R117" s="147" t="s">
        <v>655</v>
      </c>
      <c r="S117" s="148"/>
      <c r="T117" s="148"/>
      <c r="U117" s="148"/>
      <c r="V117" s="148">
        <v>1</v>
      </c>
      <c r="W117" s="148"/>
      <c r="X117" s="148"/>
      <c r="Y117" s="148"/>
      <c r="Z117" s="148"/>
      <c r="AA117" s="148"/>
      <c r="AB117" s="148"/>
      <c r="AC117" s="148"/>
      <c r="AD117" s="148"/>
      <c r="AE117" s="148"/>
      <c r="AF117" s="148"/>
      <c r="AG117" s="148"/>
      <c r="AH117" s="148"/>
      <c r="AI117" s="148"/>
      <c r="AJ117" s="148"/>
      <c r="AK117" s="148"/>
      <c r="AL117" s="148"/>
      <c r="AM117" s="148"/>
      <c r="AN117" s="148"/>
      <c r="AO117" s="148"/>
      <c r="AP117" s="148"/>
      <c r="AQ117" s="148"/>
      <c r="AR117" s="148"/>
      <c r="AS117" s="148"/>
      <c r="AT117" s="148"/>
      <c r="AU117" s="148"/>
      <c r="AV117" s="147" t="s">
        <v>489</v>
      </c>
      <c r="AW117" s="147" t="s">
        <v>2090</v>
      </c>
      <c r="AX117" s="147" t="s">
        <v>489</v>
      </c>
      <c r="AY117" s="147" t="s">
        <v>489</v>
      </c>
    </row>
    <row r="118" spans="1:51" ht="30" customHeight="1">
      <c r="A118" s="144" t="s">
        <v>663</v>
      </c>
      <c r="B118" s="144" t="s">
        <v>664</v>
      </c>
      <c r="C118" s="144" t="s">
        <v>317</v>
      </c>
      <c r="D118" s="145">
        <v>4.1999999999999997E-3</v>
      </c>
      <c r="E118" s="155">
        <f>'단가대비표(기계소방)'!O191</f>
        <v>0</v>
      </c>
      <c r="F118" s="154">
        <f t="shared" si="19"/>
        <v>0</v>
      </c>
      <c r="G118" s="155">
        <f>'단가대비표(기계소방)'!P191</f>
        <v>157068</v>
      </c>
      <c r="H118" s="154">
        <f t="shared" si="20"/>
        <v>659.6</v>
      </c>
      <c r="I118" s="155">
        <f>'단가대비표(기계소방)'!V191</f>
        <v>0</v>
      </c>
      <c r="J118" s="154">
        <f t="shared" si="21"/>
        <v>0</v>
      </c>
      <c r="K118" s="155">
        <f t="shared" si="22"/>
        <v>157068</v>
      </c>
      <c r="L118" s="154">
        <f t="shared" si="22"/>
        <v>659.6</v>
      </c>
      <c r="M118" s="144" t="s">
        <v>489</v>
      </c>
      <c r="N118" s="147" t="s">
        <v>1685</v>
      </c>
      <c r="O118" s="147" t="s">
        <v>1564</v>
      </c>
      <c r="P118" s="147" t="s">
        <v>485</v>
      </c>
      <c r="Q118" s="147" t="s">
        <v>485</v>
      </c>
      <c r="R118" s="147" t="s">
        <v>655</v>
      </c>
      <c r="S118" s="148"/>
      <c r="T118" s="148"/>
      <c r="U118" s="148"/>
      <c r="V118" s="148">
        <v>1</v>
      </c>
      <c r="W118" s="148"/>
      <c r="X118" s="148"/>
      <c r="Y118" s="148"/>
      <c r="Z118" s="148"/>
      <c r="AA118" s="148"/>
      <c r="AB118" s="148"/>
      <c r="AC118" s="148"/>
      <c r="AD118" s="148"/>
      <c r="AE118" s="148"/>
      <c r="AF118" s="148"/>
      <c r="AG118" s="148"/>
      <c r="AH118" s="148"/>
      <c r="AI118" s="148"/>
      <c r="AJ118" s="148"/>
      <c r="AK118" s="148"/>
      <c r="AL118" s="148"/>
      <c r="AM118" s="148"/>
      <c r="AN118" s="148"/>
      <c r="AO118" s="148"/>
      <c r="AP118" s="148"/>
      <c r="AQ118" s="148"/>
      <c r="AR118" s="148"/>
      <c r="AS118" s="148"/>
      <c r="AT118" s="148"/>
      <c r="AU118" s="148"/>
      <c r="AV118" s="147" t="s">
        <v>489</v>
      </c>
      <c r="AW118" s="147" t="s">
        <v>2091</v>
      </c>
      <c r="AX118" s="147" t="s">
        <v>489</v>
      </c>
      <c r="AY118" s="147" t="s">
        <v>489</v>
      </c>
    </row>
    <row r="119" spans="1:51" ht="30" customHeight="1">
      <c r="A119" s="144" t="s">
        <v>666</v>
      </c>
      <c r="B119" s="144" t="s">
        <v>667</v>
      </c>
      <c r="C119" s="144" t="s">
        <v>387</v>
      </c>
      <c r="D119" s="145">
        <v>1</v>
      </c>
      <c r="E119" s="155">
        <f>TRUNC(SUMIF(V114:V119, RIGHTB(O119, 1), H114:H119)*U119, 2)</f>
        <v>366.16</v>
      </c>
      <c r="F119" s="154">
        <f t="shared" si="19"/>
        <v>366.1</v>
      </c>
      <c r="G119" s="155">
        <v>0</v>
      </c>
      <c r="H119" s="154">
        <f t="shared" si="20"/>
        <v>0</v>
      </c>
      <c r="I119" s="155">
        <v>0</v>
      </c>
      <c r="J119" s="154">
        <f t="shared" si="21"/>
        <v>0</v>
      </c>
      <c r="K119" s="155">
        <f t="shared" si="22"/>
        <v>366.1</v>
      </c>
      <c r="L119" s="154">
        <f t="shared" si="22"/>
        <v>366.1</v>
      </c>
      <c r="M119" s="144" t="s">
        <v>489</v>
      </c>
      <c r="N119" s="147" t="s">
        <v>1685</v>
      </c>
      <c r="O119" s="147" t="s">
        <v>1568</v>
      </c>
      <c r="P119" s="147" t="s">
        <v>485</v>
      </c>
      <c r="Q119" s="147" t="s">
        <v>485</v>
      </c>
      <c r="R119" s="147" t="s">
        <v>485</v>
      </c>
      <c r="S119" s="148">
        <v>1</v>
      </c>
      <c r="T119" s="148">
        <v>0</v>
      </c>
      <c r="U119" s="148">
        <v>0.03</v>
      </c>
      <c r="V119" s="148"/>
      <c r="W119" s="148"/>
      <c r="X119" s="148"/>
      <c r="Y119" s="148"/>
      <c r="Z119" s="148"/>
      <c r="AA119" s="148"/>
      <c r="AB119" s="148"/>
      <c r="AC119" s="148"/>
      <c r="AD119" s="148"/>
      <c r="AE119" s="148"/>
      <c r="AF119" s="148"/>
      <c r="AG119" s="148"/>
      <c r="AH119" s="148"/>
      <c r="AI119" s="148"/>
      <c r="AJ119" s="148"/>
      <c r="AK119" s="148"/>
      <c r="AL119" s="148"/>
      <c r="AM119" s="148"/>
      <c r="AN119" s="148"/>
      <c r="AO119" s="148"/>
      <c r="AP119" s="148"/>
      <c r="AQ119" s="148"/>
      <c r="AR119" s="148"/>
      <c r="AS119" s="148"/>
      <c r="AT119" s="148"/>
      <c r="AU119" s="148"/>
      <c r="AV119" s="147" t="s">
        <v>489</v>
      </c>
      <c r="AW119" s="147" t="s">
        <v>2092</v>
      </c>
      <c r="AX119" s="147" t="s">
        <v>489</v>
      </c>
      <c r="AY119" s="147" t="s">
        <v>489</v>
      </c>
    </row>
    <row r="120" spans="1:51" ht="30" customHeight="1">
      <c r="A120" s="144" t="s">
        <v>993</v>
      </c>
      <c r="B120" s="144" t="s">
        <v>489</v>
      </c>
      <c r="C120" s="144" t="s">
        <v>489</v>
      </c>
      <c r="D120" s="145"/>
      <c r="E120" s="155"/>
      <c r="F120" s="154">
        <f>TRUNC(SUMIF(N114:N119, N113, F114:F119),0)</f>
        <v>4860</v>
      </c>
      <c r="G120" s="155"/>
      <c r="H120" s="154">
        <f>TRUNC(SUMIF(N114:N119, N113, H114:H119),0)</f>
        <v>12205</v>
      </c>
      <c r="I120" s="155"/>
      <c r="J120" s="154">
        <f>TRUNC(SUMIF(N114:N119, N113, J114:J119),0)</f>
        <v>0</v>
      </c>
      <c r="K120" s="155"/>
      <c r="L120" s="154">
        <f>F120+H120+J120</f>
        <v>17065</v>
      </c>
      <c r="M120" s="144" t="s">
        <v>489</v>
      </c>
      <c r="N120" s="147" t="s">
        <v>668</v>
      </c>
      <c r="O120" s="147" t="s">
        <v>668</v>
      </c>
      <c r="P120" s="147" t="s">
        <v>489</v>
      </c>
      <c r="Q120" s="147" t="s">
        <v>489</v>
      </c>
      <c r="R120" s="147" t="s">
        <v>489</v>
      </c>
      <c r="S120" s="148"/>
      <c r="T120" s="148"/>
      <c r="U120" s="148"/>
      <c r="V120" s="148"/>
      <c r="W120" s="148"/>
      <c r="X120" s="148"/>
      <c r="Y120" s="148"/>
      <c r="Z120" s="148"/>
      <c r="AA120" s="148"/>
      <c r="AB120" s="148"/>
      <c r="AC120" s="148"/>
      <c r="AD120" s="148"/>
      <c r="AE120" s="148"/>
      <c r="AF120" s="148"/>
      <c r="AG120" s="148"/>
      <c r="AH120" s="148"/>
      <c r="AI120" s="148"/>
      <c r="AJ120" s="148"/>
      <c r="AK120" s="148"/>
      <c r="AL120" s="148"/>
      <c r="AM120" s="148"/>
      <c r="AN120" s="148"/>
      <c r="AO120" s="148"/>
      <c r="AP120" s="148"/>
      <c r="AQ120" s="148"/>
      <c r="AR120" s="148"/>
      <c r="AS120" s="148"/>
      <c r="AT120" s="148"/>
      <c r="AU120" s="148"/>
      <c r="AV120" s="147" t="s">
        <v>489</v>
      </c>
      <c r="AW120" s="147" t="s">
        <v>489</v>
      </c>
      <c r="AX120" s="147" t="s">
        <v>489</v>
      </c>
      <c r="AY120" s="147" t="s">
        <v>489</v>
      </c>
    </row>
    <row r="121" spans="1:51" ht="30" customHeight="1">
      <c r="A121" s="145"/>
      <c r="B121" s="145"/>
      <c r="C121" s="145"/>
      <c r="D121" s="145"/>
      <c r="E121" s="155"/>
      <c r="F121" s="154"/>
      <c r="G121" s="155"/>
      <c r="H121" s="154"/>
      <c r="I121" s="155"/>
      <c r="J121" s="154"/>
      <c r="K121" s="155"/>
      <c r="L121" s="154"/>
      <c r="M121" s="145"/>
    </row>
    <row r="122" spans="1:51" ht="30" customHeight="1">
      <c r="A122" s="311" t="s">
        <v>1055</v>
      </c>
      <c r="B122" s="311"/>
      <c r="C122" s="311"/>
      <c r="D122" s="311"/>
      <c r="E122" s="312"/>
      <c r="F122" s="313"/>
      <c r="G122" s="312"/>
      <c r="H122" s="313"/>
      <c r="I122" s="312"/>
      <c r="J122" s="313"/>
      <c r="K122" s="312"/>
      <c r="L122" s="313"/>
      <c r="M122" s="311"/>
      <c r="N122" s="153" t="s">
        <v>1687</v>
      </c>
    </row>
    <row r="123" spans="1:51" ht="30" customHeight="1">
      <c r="A123" s="144" t="s">
        <v>1046</v>
      </c>
      <c r="B123" s="144" t="s">
        <v>1056</v>
      </c>
      <c r="C123" s="144" t="s">
        <v>671</v>
      </c>
      <c r="D123" s="145">
        <v>1.05</v>
      </c>
      <c r="E123" s="155">
        <f>'단가대비표(기계소방)'!O79</f>
        <v>7738</v>
      </c>
      <c r="F123" s="154">
        <f t="shared" ref="F123:F128" si="23">TRUNC(E123*D123,1)</f>
        <v>8124.9</v>
      </c>
      <c r="G123" s="155">
        <f>'단가대비표(기계소방)'!P79</f>
        <v>0</v>
      </c>
      <c r="H123" s="154">
        <f t="shared" ref="H123:H128" si="24">TRUNC(G123*D123,1)</f>
        <v>0</v>
      </c>
      <c r="I123" s="155">
        <f>'단가대비표(기계소방)'!V79</f>
        <v>0</v>
      </c>
      <c r="J123" s="154">
        <f t="shared" ref="J123:J128" si="25">TRUNC(I123*D123,1)</f>
        <v>0</v>
      </c>
      <c r="K123" s="155">
        <f t="shared" ref="K123:L128" si="26">TRUNC(E123+G123+I123,1)</f>
        <v>7738</v>
      </c>
      <c r="L123" s="154">
        <f t="shared" si="26"/>
        <v>8124.9</v>
      </c>
      <c r="M123" s="144" t="s">
        <v>489</v>
      </c>
      <c r="N123" s="147" t="s">
        <v>1687</v>
      </c>
      <c r="O123" s="147" t="s">
        <v>2093</v>
      </c>
      <c r="P123" s="147" t="s">
        <v>485</v>
      </c>
      <c r="Q123" s="147" t="s">
        <v>485</v>
      </c>
      <c r="R123" s="147" t="s">
        <v>655</v>
      </c>
      <c r="S123" s="148"/>
      <c r="T123" s="148"/>
      <c r="U123" s="148"/>
      <c r="V123" s="148"/>
      <c r="W123" s="148"/>
      <c r="X123" s="148"/>
      <c r="Y123" s="148"/>
      <c r="Z123" s="148"/>
      <c r="AA123" s="148"/>
      <c r="AB123" s="148"/>
      <c r="AC123" s="148"/>
      <c r="AD123" s="148"/>
      <c r="AE123" s="148"/>
      <c r="AF123" s="148"/>
      <c r="AG123" s="148"/>
      <c r="AH123" s="148"/>
      <c r="AI123" s="148"/>
      <c r="AJ123" s="148"/>
      <c r="AK123" s="148"/>
      <c r="AL123" s="148"/>
      <c r="AM123" s="148"/>
      <c r="AN123" s="148"/>
      <c r="AO123" s="148"/>
      <c r="AP123" s="148"/>
      <c r="AQ123" s="148"/>
      <c r="AR123" s="148"/>
      <c r="AS123" s="148"/>
      <c r="AT123" s="148"/>
      <c r="AU123" s="148"/>
      <c r="AV123" s="147" t="s">
        <v>489</v>
      </c>
      <c r="AW123" s="147" t="s">
        <v>2094</v>
      </c>
      <c r="AX123" s="147" t="s">
        <v>489</v>
      </c>
      <c r="AY123" s="147" t="s">
        <v>489</v>
      </c>
    </row>
    <row r="124" spans="1:51" ht="30" customHeight="1">
      <c r="A124" s="144" t="s">
        <v>1048</v>
      </c>
      <c r="B124" s="144" t="s">
        <v>1049</v>
      </c>
      <c r="C124" s="144" t="s">
        <v>842</v>
      </c>
      <c r="D124" s="145">
        <v>0.86</v>
      </c>
      <c r="E124" s="155">
        <f>'단가대비표(기계소방)'!O59</f>
        <v>1280</v>
      </c>
      <c r="F124" s="154">
        <f t="shared" si="23"/>
        <v>1100.8</v>
      </c>
      <c r="G124" s="155">
        <f>'단가대비표(기계소방)'!P59</f>
        <v>0</v>
      </c>
      <c r="H124" s="154">
        <f t="shared" si="24"/>
        <v>0</v>
      </c>
      <c r="I124" s="155">
        <f>'단가대비표(기계소방)'!V59</f>
        <v>0</v>
      </c>
      <c r="J124" s="154">
        <f t="shared" si="25"/>
        <v>0</v>
      </c>
      <c r="K124" s="155">
        <f t="shared" si="26"/>
        <v>1280</v>
      </c>
      <c r="L124" s="154">
        <f t="shared" si="26"/>
        <v>1100.8</v>
      </c>
      <c r="M124" s="144" t="s">
        <v>489</v>
      </c>
      <c r="N124" s="147" t="s">
        <v>1687</v>
      </c>
      <c r="O124" s="147" t="s">
        <v>2078</v>
      </c>
      <c r="P124" s="147" t="s">
        <v>485</v>
      </c>
      <c r="Q124" s="147" t="s">
        <v>485</v>
      </c>
      <c r="R124" s="147" t="s">
        <v>655</v>
      </c>
      <c r="S124" s="148"/>
      <c r="T124" s="148"/>
      <c r="U124" s="148"/>
      <c r="V124" s="148"/>
      <c r="W124" s="148"/>
      <c r="X124" s="148"/>
      <c r="Y124" s="148"/>
      <c r="Z124" s="148"/>
      <c r="AA124" s="148"/>
      <c r="AB124" s="148"/>
      <c r="AC124" s="148"/>
      <c r="AD124" s="148"/>
      <c r="AE124" s="148"/>
      <c r="AF124" s="148"/>
      <c r="AG124" s="148"/>
      <c r="AH124" s="148"/>
      <c r="AI124" s="148"/>
      <c r="AJ124" s="148"/>
      <c r="AK124" s="148"/>
      <c r="AL124" s="148"/>
      <c r="AM124" s="148"/>
      <c r="AN124" s="148"/>
      <c r="AO124" s="148"/>
      <c r="AP124" s="148"/>
      <c r="AQ124" s="148"/>
      <c r="AR124" s="148"/>
      <c r="AS124" s="148"/>
      <c r="AT124" s="148"/>
      <c r="AU124" s="148"/>
      <c r="AV124" s="147" t="s">
        <v>489</v>
      </c>
      <c r="AW124" s="147" t="s">
        <v>2095</v>
      </c>
      <c r="AX124" s="147" t="s">
        <v>489</v>
      </c>
      <c r="AY124" s="147" t="s">
        <v>489</v>
      </c>
    </row>
    <row r="125" spans="1:51" ht="30" customHeight="1">
      <c r="A125" s="144" t="s">
        <v>1050</v>
      </c>
      <c r="B125" s="144" t="s">
        <v>1051</v>
      </c>
      <c r="C125" s="144" t="s">
        <v>169</v>
      </c>
      <c r="D125" s="145">
        <v>0.74</v>
      </c>
      <c r="E125" s="155">
        <f>'단가대비표(기계소방)'!O60</f>
        <v>360</v>
      </c>
      <c r="F125" s="154">
        <f t="shared" si="23"/>
        <v>266.39999999999998</v>
      </c>
      <c r="G125" s="155">
        <f>'단가대비표(기계소방)'!P60</f>
        <v>0</v>
      </c>
      <c r="H125" s="154">
        <f t="shared" si="24"/>
        <v>0</v>
      </c>
      <c r="I125" s="155">
        <f>'단가대비표(기계소방)'!V60</f>
        <v>0</v>
      </c>
      <c r="J125" s="154">
        <f t="shared" si="25"/>
        <v>0</v>
      </c>
      <c r="K125" s="155">
        <f t="shared" si="26"/>
        <v>360</v>
      </c>
      <c r="L125" s="154">
        <f t="shared" si="26"/>
        <v>266.39999999999998</v>
      </c>
      <c r="M125" s="144" t="s">
        <v>489</v>
      </c>
      <c r="N125" s="147" t="s">
        <v>1687</v>
      </c>
      <c r="O125" s="147" t="s">
        <v>2080</v>
      </c>
      <c r="P125" s="147" t="s">
        <v>485</v>
      </c>
      <c r="Q125" s="147" t="s">
        <v>485</v>
      </c>
      <c r="R125" s="147" t="s">
        <v>655</v>
      </c>
      <c r="S125" s="148"/>
      <c r="T125" s="148"/>
      <c r="U125" s="148"/>
      <c r="V125" s="148"/>
      <c r="W125" s="148"/>
      <c r="X125" s="148"/>
      <c r="Y125" s="148"/>
      <c r="Z125" s="148"/>
      <c r="AA125" s="148"/>
      <c r="AB125" s="148"/>
      <c r="AC125" s="148"/>
      <c r="AD125" s="148"/>
      <c r="AE125" s="148"/>
      <c r="AF125" s="148"/>
      <c r="AG125" s="148"/>
      <c r="AH125" s="148"/>
      <c r="AI125" s="148"/>
      <c r="AJ125" s="148"/>
      <c r="AK125" s="148"/>
      <c r="AL125" s="148"/>
      <c r="AM125" s="148"/>
      <c r="AN125" s="148"/>
      <c r="AO125" s="148"/>
      <c r="AP125" s="148"/>
      <c r="AQ125" s="148"/>
      <c r="AR125" s="148"/>
      <c r="AS125" s="148"/>
      <c r="AT125" s="148"/>
      <c r="AU125" s="148"/>
      <c r="AV125" s="147" t="s">
        <v>489</v>
      </c>
      <c r="AW125" s="147" t="s">
        <v>2096</v>
      </c>
      <c r="AX125" s="147" t="s">
        <v>489</v>
      </c>
      <c r="AY125" s="147" t="s">
        <v>489</v>
      </c>
    </row>
    <row r="126" spans="1:51" ht="30" customHeight="1">
      <c r="A126" s="144" t="s">
        <v>1052</v>
      </c>
      <c r="B126" s="144" t="s">
        <v>664</v>
      </c>
      <c r="C126" s="144" t="s">
        <v>317</v>
      </c>
      <c r="D126" s="145">
        <v>8.9200000000000002E-2</v>
      </c>
      <c r="E126" s="155">
        <f>'단가대비표(기계소방)'!O197</f>
        <v>0</v>
      </c>
      <c r="F126" s="154">
        <f t="shared" si="23"/>
        <v>0</v>
      </c>
      <c r="G126" s="155">
        <f>'단가대비표(기계소방)'!P197</f>
        <v>194048</v>
      </c>
      <c r="H126" s="154">
        <f t="shared" si="24"/>
        <v>17309</v>
      </c>
      <c r="I126" s="155">
        <f>'단가대비표(기계소방)'!V197</f>
        <v>0</v>
      </c>
      <c r="J126" s="154">
        <f t="shared" si="25"/>
        <v>0</v>
      </c>
      <c r="K126" s="155">
        <f t="shared" si="26"/>
        <v>194048</v>
      </c>
      <c r="L126" s="154">
        <f t="shared" si="26"/>
        <v>17309</v>
      </c>
      <c r="M126" s="144" t="s">
        <v>489</v>
      </c>
      <c r="N126" s="147" t="s">
        <v>1687</v>
      </c>
      <c r="O126" s="147" t="s">
        <v>2082</v>
      </c>
      <c r="P126" s="147" t="s">
        <v>485</v>
      </c>
      <c r="Q126" s="147" t="s">
        <v>485</v>
      </c>
      <c r="R126" s="147" t="s">
        <v>655</v>
      </c>
      <c r="S126" s="148"/>
      <c r="T126" s="148"/>
      <c r="U126" s="148"/>
      <c r="V126" s="148">
        <v>1</v>
      </c>
      <c r="W126" s="148"/>
      <c r="X126" s="148"/>
      <c r="Y126" s="148"/>
      <c r="Z126" s="148"/>
      <c r="AA126" s="148"/>
      <c r="AB126" s="148"/>
      <c r="AC126" s="148"/>
      <c r="AD126" s="148"/>
      <c r="AE126" s="148"/>
      <c r="AF126" s="148"/>
      <c r="AG126" s="148"/>
      <c r="AH126" s="148"/>
      <c r="AI126" s="148"/>
      <c r="AJ126" s="148"/>
      <c r="AK126" s="148"/>
      <c r="AL126" s="148"/>
      <c r="AM126" s="148"/>
      <c r="AN126" s="148"/>
      <c r="AO126" s="148"/>
      <c r="AP126" s="148"/>
      <c r="AQ126" s="148"/>
      <c r="AR126" s="148"/>
      <c r="AS126" s="148"/>
      <c r="AT126" s="148"/>
      <c r="AU126" s="148"/>
      <c r="AV126" s="147" t="s">
        <v>489</v>
      </c>
      <c r="AW126" s="147" t="s">
        <v>2097</v>
      </c>
      <c r="AX126" s="147" t="s">
        <v>489</v>
      </c>
      <c r="AY126" s="147" t="s">
        <v>489</v>
      </c>
    </row>
    <row r="127" spans="1:51" ht="30" customHeight="1">
      <c r="A127" s="144" t="s">
        <v>663</v>
      </c>
      <c r="B127" s="144" t="s">
        <v>664</v>
      </c>
      <c r="C127" s="144" t="s">
        <v>317</v>
      </c>
      <c r="D127" s="145">
        <v>6.7999999999999996E-3</v>
      </c>
      <c r="E127" s="155">
        <f>'단가대비표(기계소방)'!O191</f>
        <v>0</v>
      </c>
      <c r="F127" s="154">
        <f t="shared" si="23"/>
        <v>0</v>
      </c>
      <c r="G127" s="155">
        <f>'단가대비표(기계소방)'!P191</f>
        <v>157068</v>
      </c>
      <c r="H127" s="154">
        <f t="shared" si="24"/>
        <v>1068</v>
      </c>
      <c r="I127" s="155">
        <f>'단가대비표(기계소방)'!V191</f>
        <v>0</v>
      </c>
      <c r="J127" s="154">
        <f t="shared" si="25"/>
        <v>0</v>
      </c>
      <c r="K127" s="155">
        <f t="shared" si="26"/>
        <v>157068</v>
      </c>
      <c r="L127" s="154">
        <f t="shared" si="26"/>
        <v>1068</v>
      </c>
      <c r="M127" s="144" t="s">
        <v>489</v>
      </c>
      <c r="N127" s="147" t="s">
        <v>1687</v>
      </c>
      <c r="O127" s="147" t="s">
        <v>1564</v>
      </c>
      <c r="P127" s="147" t="s">
        <v>485</v>
      </c>
      <c r="Q127" s="147" t="s">
        <v>485</v>
      </c>
      <c r="R127" s="147" t="s">
        <v>655</v>
      </c>
      <c r="S127" s="148"/>
      <c r="T127" s="148"/>
      <c r="U127" s="148"/>
      <c r="V127" s="148">
        <v>1</v>
      </c>
      <c r="W127" s="148"/>
      <c r="X127" s="148"/>
      <c r="Y127" s="148"/>
      <c r="Z127" s="148"/>
      <c r="AA127" s="148"/>
      <c r="AB127" s="148"/>
      <c r="AC127" s="148"/>
      <c r="AD127" s="148"/>
      <c r="AE127" s="148"/>
      <c r="AF127" s="148"/>
      <c r="AG127" s="148"/>
      <c r="AH127" s="148"/>
      <c r="AI127" s="148"/>
      <c r="AJ127" s="148"/>
      <c r="AK127" s="148"/>
      <c r="AL127" s="148"/>
      <c r="AM127" s="148"/>
      <c r="AN127" s="148"/>
      <c r="AO127" s="148"/>
      <c r="AP127" s="148"/>
      <c r="AQ127" s="148"/>
      <c r="AR127" s="148"/>
      <c r="AS127" s="148"/>
      <c r="AT127" s="148"/>
      <c r="AU127" s="148"/>
      <c r="AV127" s="147" t="s">
        <v>489</v>
      </c>
      <c r="AW127" s="147" t="s">
        <v>2098</v>
      </c>
      <c r="AX127" s="147" t="s">
        <v>489</v>
      </c>
      <c r="AY127" s="147" t="s">
        <v>489</v>
      </c>
    </row>
    <row r="128" spans="1:51" ht="30" customHeight="1">
      <c r="A128" s="144" t="s">
        <v>666</v>
      </c>
      <c r="B128" s="144" t="s">
        <v>667</v>
      </c>
      <c r="C128" s="144" t="s">
        <v>387</v>
      </c>
      <c r="D128" s="145">
        <v>1</v>
      </c>
      <c r="E128" s="155">
        <f>TRUNC(SUMIF(V123:V128, RIGHTB(O128, 1), H123:H128)*U128, 2)</f>
        <v>551.30999999999995</v>
      </c>
      <c r="F128" s="154">
        <f t="shared" si="23"/>
        <v>551.29999999999995</v>
      </c>
      <c r="G128" s="155">
        <v>0</v>
      </c>
      <c r="H128" s="154">
        <f t="shared" si="24"/>
        <v>0</v>
      </c>
      <c r="I128" s="155">
        <v>0</v>
      </c>
      <c r="J128" s="154">
        <f t="shared" si="25"/>
        <v>0</v>
      </c>
      <c r="K128" s="155">
        <f t="shared" si="26"/>
        <v>551.29999999999995</v>
      </c>
      <c r="L128" s="154">
        <f t="shared" si="26"/>
        <v>551.29999999999995</v>
      </c>
      <c r="M128" s="144" t="s">
        <v>489</v>
      </c>
      <c r="N128" s="147" t="s">
        <v>1687</v>
      </c>
      <c r="O128" s="147" t="s">
        <v>1568</v>
      </c>
      <c r="P128" s="147" t="s">
        <v>485</v>
      </c>
      <c r="Q128" s="147" t="s">
        <v>485</v>
      </c>
      <c r="R128" s="147" t="s">
        <v>485</v>
      </c>
      <c r="S128" s="148">
        <v>1</v>
      </c>
      <c r="T128" s="148">
        <v>0</v>
      </c>
      <c r="U128" s="148">
        <v>0.03</v>
      </c>
      <c r="V128" s="148"/>
      <c r="W128" s="148"/>
      <c r="X128" s="148"/>
      <c r="Y128" s="148"/>
      <c r="Z128" s="148"/>
      <c r="AA128" s="148"/>
      <c r="AB128" s="148"/>
      <c r="AC128" s="148"/>
      <c r="AD128" s="148"/>
      <c r="AE128" s="148"/>
      <c r="AF128" s="148"/>
      <c r="AG128" s="148"/>
      <c r="AH128" s="148"/>
      <c r="AI128" s="148"/>
      <c r="AJ128" s="148"/>
      <c r="AK128" s="148"/>
      <c r="AL128" s="148"/>
      <c r="AM128" s="148"/>
      <c r="AN128" s="148"/>
      <c r="AO128" s="148"/>
      <c r="AP128" s="148"/>
      <c r="AQ128" s="148"/>
      <c r="AR128" s="148"/>
      <c r="AS128" s="148"/>
      <c r="AT128" s="148"/>
      <c r="AU128" s="148"/>
      <c r="AV128" s="147" t="s">
        <v>489</v>
      </c>
      <c r="AW128" s="147" t="s">
        <v>2099</v>
      </c>
      <c r="AX128" s="147" t="s">
        <v>489</v>
      </c>
      <c r="AY128" s="147" t="s">
        <v>489</v>
      </c>
    </row>
    <row r="129" spans="1:51" ht="30" customHeight="1">
      <c r="A129" s="144" t="s">
        <v>993</v>
      </c>
      <c r="B129" s="144" t="s">
        <v>489</v>
      </c>
      <c r="C129" s="144" t="s">
        <v>489</v>
      </c>
      <c r="D129" s="145"/>
      <c r="E129" s="155"/>
      <c r="F129" s="154">
        <f>TRUNC(SUMIF(N123:N128, N122, F123:F128),0)</f>
        <v>10043</v>
      </c>
      <c r="G129" s="155"/>
      <c r="H129" s="154">
        <f>TRUNC(SUMIF(N123:N128, N122, H123:H128),0)</f>
        <v>18377</v>
      </c>
      <c r="I129" s="155"/>
      <c r="J129" s="154">
        <f>TRUNC(SUMIF(N123:N128, N122, J123:J128),0)</f>
        <v>0</v>
      </c>
      <c r="K129" s="155"/>
      <c r="L129" s="154">
        <f>F129+H129+J129</f>
        <v>28420</v>
      </c>
      <c r="M129" s="144" t="s">
        <v>489</v>
      </c>
      <c r="N129" s="147" t="s">
        <v>668</v>
      </c>
      <c r="O129" s="147" t="s">
        <v>668</v>
      </c>
      <c r="P129" s="147" t="s">
        <v>489</v>
      </c>
      <c r="Q129" s="147" t="s">
        <v>489</v>
      </c>
      <c r="R129" s="147" t="s">
        <v>489</v>
      </c>
      <c r="S129" s="148"/>
      <c r="T129" s="148"/>
      <c r="U129" s="148"/>
      <c r="V129" s="148"/>
      <c r="W129" s="148"/>
      <c r="X129" s="148"/>
      <c r="Y129" s="148"/>
      <c r="Z129" s="148"/>
      <c r="AA129" s="148"/>
      <c r="AB129" s="148"/>
      <c r="AC129" s="148"/>
      <c r="AD129" s="148"/>
      <c r="AE129" s="148"/>
      <c r="AF129" s="148"/>
      <c r="AG129" s="148"/>
      <c r="AH129" s="148"/>
      <c r="AI129" s="148"/>
      <c r="AJ129" s="148"/>
      <c r="AK129" s="148"/>
      <c r="AL129" s="148"/>
      <c r="AM129" s="148"/>
      <c r="AN129" s="148"/>
      <c r="AO129" s="148"/>
      <c r="AP129" s="148"/>
      <c r="AQ129" s="148"/>
      <c r="AR129" s="148"/>
      <c r="AS129" s="148"/>
      <c r="AT129" s="148"/>
      <c r="AU129" s="148"/>
      <c r="AV129" s="147" t="s">
        <v>489</v>
      </c>
      <c r="AW129" s="147" t="s">
        <v>489</v>
      </c>
      <c r="AX129" s="147" t="s">
        <v>489</v>
      </c>
      <c r="AY129" s="147" t="s">
        <v>489</v>
      </c>
    </row>
    <row r="130" spans="1:51" ht="30" customHeight="1">
      <c r="A130" s="145"/>
      <c r="B130" s="145"/>
      <c r="C130" s="145"/>
      <c r="D130" s="145"/>
      <c r="E130" s="155"/>
      <c r="F130" s="154"/>
      <c r="G130" s="155"/>
      <c r="H130" s="154"/>
      <c r="I130" s="155"/>
      <c r="J130" s="154"/>
      <c r="K130" s="155"/>
      <c r="L130" s="154"/>
      <c r="M130" s="145"/>
    </row>
    <row r="131" spans="1:51" ht="30" customHeight="1">
      <c r="A131" s="311" t="s">
        <v>1057</v>
      </c>
      <c r="B131" s="311"/>
      <c r="C131" s="311"/>
      <c r="D131" s="311"/>
      <c r="E131" s="312"/>
      <c r="F131" s="313"/>
      <c r="G131" s="312"/>
      <c r="H131" s="313"/>
      <c r="I131" s="312"/>
      <c r="J131" s="313"/>
      <c r="K131" s="312"/>
      <c r="L131" s="313"/>
      <c r="M131" s="311"/>
      <c r="N131" s="153" t="s">
        <v>1689</v>
      </c>
    </row>
    <row r="132" spans="1:51" ht="30" customHeight="1">
      <c r="A132" s="144" t="s">
        <v>1046</v>
      </c>
      <c r="B132" s="144" t="s">
        <v>1058</v>
      </c>
      <c r="C132" s="144" t="s">
        <v>671</v>
      </c>
      <c r="D132" s="145">
        <v>1.05</v>
      </c>
      <c r="E132" s="155">
        <f>'단가대비표(기계소방)'!O80</f>
        <v>10594</v>
      </c>
      <c r="F132" s="154">
        <f t="shared" ref="F132:F137" si="27">TRUNC(E132*D132,1)</f>
        <v>11123.7</v>
      </c>
      <c r="G132" s="155">
        <f>'단가대비표(기계소방)'!P80</f>
        <v>0</v>
      </c>
      <c r="H132" s="154">
        <f t="shared" ref="H132:H137" si="28">TRUNC(G132*D132,1)</f>
        <v>0</v>
      </c>
      <c r="I132" s="155">
        <f>'단가대비표(기계소방)'!V80</f>
        <v>0</v>
      </c>
      <c r="J132" s="154">
        <f t="shared" ref="J132:J137" si="29">TRUNC(I132*D132,1)</f>
        <v>0</v>
      </c>
      <c r="K132" s="155">
        <f t="shared" ref="K132:L137" si="30">TRUNC(E132+G132+I132,1)</f>
        <v>10594</v>
      </c>
      <c r="L132" s="154">
        <f t="shared" si="30"/>
        <v>11123.7</v>
      </c>
      <c r="M132" s="144" t="s">
        <v>489</v>
      </c>
      <c r="N132" s="147" t="s">
        <v>1689</v>
      </c>
      <c r="O132" s="147" t="s">
        <v>2100</v>
      </c>
      <c r="P132" s="147" t="s">
        <v>485</v>
      </c>
      <c r="Q132" s="147" t="s">
        <v>485</v>
      </c>
      <c r="R132" s="147" t="s">
        <v>655</v>
      </c>
      <c r="S132" s="148"/>
      <c r="T132" s="148"/>
      <c r="U132" s="148"/>
      <c r="V132" s="148"/>
      <c r="W132" s="148"/>
      <c r="X132" s="148"/>
      <c r="Y132" s="148"/>
      <c r="Z132" s="148"/>
      <c r="AA132" s="148"/>
      <c r="AB132" s="148"/>
      <c r="AC132" s="148"/>
      <c r="AD132" s="148"/>
      <c r="AE132" s="148"/>
      <c r="AF132" s="148"/>
      <c r="AG132" s="148"/>
      <c r="AH132" s="148"/>
      <c r="AI132" s="148"/>
      <c r="AJ132" s="148"/>
      <c r="AK132" s="148"/>
      <c r="AL132" s="148"/>
      <c r="AM132" s="148"/>
      <c r="AN132" s="148"/>
      <c r="AO132" s="148"/>
      <c r="AP132" s="148"/>
      <c r="AQ132" s="148"/>
      <c r="AR132" s="148"/>
      <c r="AS132" s="148"/>
      <c r="AT132" s="148"/>
      <c r="AU132" s="148"/>
      <c r="AV132" s="147" t="s">
        <v>489</v>
      </c>
      <c r="AW132" s="147" t="s">
        <v>2101</v>
      </c>
      <c r="AX132" s="147" t="s">
        <v>489</v>
      </c>
      <c r="AY132" s="147" t="s">
        <v>489</v>
      </c>
    </row>
    <row r="133" spans="1:51" ht="30" customHeight="1">
      <c r="A133" s="144" t="s">
        <v>1048</v>
      </c>
      <c r="B133" s="144" t="s">
        <v>1049</v>
      </c>
      <c r="C133" s="144" t="s">
        <v>842</v>
      </c>
      <c r="D133" s="145">
        <v>0.97</v>
      </c>
      <c r="E133" s="155">
        <f>'단가대비표(기계소방)'!O59</f>
        <v>1280</v>
      </c>
      <c r="F133" s="154">
        <f t="shared" si="27"/>
        <v>1241.5999999999999</v>
      </c>
      <c r="G133" s="155">
        <f>'단가대비표(기계소방)'!P59</f>
        <v>0</v>
      </c>
      <c r="H133" s="154">
        <f t="shared" si="28"/>
        <v>0</v>
      </c>
      <c r="I133" s="155">
        <f>'단가대비표(기계소방)'!V59</f>
        <v>0</v>
      </c>
      <c r="J133" s="154">
        <f t="shared" si="29"/>
        <v>0</v>
      </c>
      <c r="K133" s="155">
        <f t="shared" si="30"/>
        <v>1280</v>
      </c>
      <c r="L133" s="154">
        <f t="shared" si="30"/>
        <v>1241.5999999999999</v>
      </c>
      <c r="M133" s="144" t="s">
        <v>489</v>
      </c>
      <c r="N133" s="147" t="s">
        <v>1689</v>
      </c>
      <c r="O133" s="147" t="s">
        <v>2078</v>
      </c>
      <c r="P133" s="147" t="s">
        <v>485</v>
      </c>
      <c r="Q133" s="147" t="s">
        <v>485</v>
      </c>
      <c r="R133" s="147" t="s">
        <v>655</v>
      </c>
      <c r="S133" s="148"/>
      <c r="T133" s="148"/>
      <c r="U133" s="148"/>
      <c r="V133" s="148"/>
      <c r="W133" s="148"/>
      <c r="X133" s="148"/>
      <c r="Y133" s="148"/>
      <c r="Z133" s="148"/>
      <c r="AA133" s="148"/>
      <c r="AB133" s="148"/>
      <c r="AC133" s="148"/>
      <c r="AD133" s="148"/>
      <c r="AE133" s="148"/>
      <c r="AF133" s="148"/>
      <c r="AG133" s="148"/>
      <c r="AH133" s="148"/>
      <c r="AI133" s="148"/>
      <c r="AJ133" s="148"/>
      <c r="AK133" s="148"/>
      <c r="AL133" s="148"/>
      <c r="AM133" s="148"/>
      <c r="AN133" s="148"/>
      <c r="AO133" s="148"/>
      <c r="AP133" s="148"/>
      <c r="AQ133" s="148"/>
      <c r="AR133" s="148"/>
      <c r="AS133" s="148"/>
      <c r="AT133" s="148"/>
      <c r="AU133" s="148"/>
      <c r="AV133" s="147" t="s">
        <v>489</v>
      </c>
      <c r="AW133" s="147" t="s">
        <v>2102</v>
      </c>
      <c r="AX133" s="147" t="s">
        <v>489</v>
      </c>
      <c r="AY133" s="147" t="s">
        <v>489</v>
      </c>
    </row>
    <row r="134" spans="1:51" ht="30" customHeight="1">
      <c r="A134" s="144" t="s">
        <v>1050</v>
      </c>
      <c r="B134" s="144" t="s">
        <v>1051</v>
      </c>
      <c r="C134" s="144" t="s">
        <v>169</v>
      </c>
      <c r="D134" s="145">
        <v>0.84</v>
      </c>
      <c r="E134" s="155">
        <f>'단가대비표(기계소방)'!O60</f>
        <v>360</v>
      </c>
      <c r="F134" s="154">
        <f t="shared" si="27"/>
        <v>302.39999999999998</v>
      </c>
      <c r="G134" s="155">
        <f>'단가대비표(기계소방)'!P60</f>
        <v>0</v>
      </c>
      <c r="H134" s="154">
        <f t="shared" si="28"/>
        <v>0</v>
      </c>
      <c r="I134" s="155">
        <f>'단가대비표(기계소방)'!V60</f>
        <v>0</v>
      </c>
      <c r="J134" s="154">
        <f t="shared" si="29"/>
        <v>0</v>
      </c>
      <c r="K134" s="155">
        <f t="shared" si="30"/>
        <v>360</v>
      </c>
      <c r="L134" s="154">
        <f t="shared" si="30"/>
        <v>302.39999999999998</v>
      </c>
      <c r="M134" s="144" t="s">
        <v>489</v>
      </c>
      <c r="N134" s="147" t="s">
        <v>1689</v>
      </c>
      <c r="O134" s="147" t="s">
        <v>2080</v>
      </c>
      <c r="P134" s="147" t="s">
        <v>485</v>
      </c>
      <c r="Q134" s="147" t="s">
        <v>485</v>
      </c>
      <c r="R134" s="147" t="s">
        <v>655</v>
      </c>
      <c r="S134" s="148"/>
      <c r="T134" s="148"/>
      <c r="U134" s="148"/>
      <c r="V134" s="148"/>
      <c r="W134" s="148"/>
      <c r="X134" s="148"/>
      <c r="Y134" s="148"/>
      <c r="Z134" s="148"/>
      <c r="AA134" s="148"/>
      <c r="AB134" s="148"/>
      <c r="AC134" s="148"/>
      <c r="AD134" s="148"/>
      <c r="AE134" s="148"/>
      <c r="AF134" s="148"/>
      <c r="AG134" s="148"/>
      <c r="AH134" s="148"/>
      <c r="AI134" s="148"/>
      <c r="AJ134" s="148"/>
      <c r="AK134" s="148"/>
      <c r="AL134" s="148"/>
      <c r="AM134" s="148"/>
      <c r="AN134" s="148"/>
      <c r="AO134" s="148"/>
      <c r="AP134" s="148"/>
      <c r="AQ134" s="148"/>
      <c r="AR134" s="148"/>
      <c r="AS134" s="148"/>
      <c r="AT134" s="148"/>
      <c r="AU134" s="148"/>
      <c r="AV134" s="147" t="s">
        <v>489</v>
      </c>
      <c r="AW134" s="147" t="s">
        <v>2103</v>
      </c>
      <c r="AX134" s="147" t="s">
        <v>489</v>
      </c>
      <c r="AY134" s="147" t="s">
        <v>489</v>
      </c>
    </row>
    <row r="135" spans="1:51" ht="30" customHeight="1">
      <c r="A135" s="144" t="s">
        <v>1052</v>
      </c>
      <c r="B135" s="144" t="s">
        <v>664</v>
      </c>
      <c r="C135" s="144" t="s">
        <v>317</v>
      </c>
      <c r="D135" s="145">
        <v>0.1071</v>
      </c>
      <c r="E135" s="155">
        <f>'단가대비표(기계소방)'!O197</f>
        <v>0</v>
      </c>
      <c r="F135" s="154">
        <f t="shared" si="27"/>
        <v>0</v>
      </c>
      <c r="G135" s="155">
        <f>'단가대비표(기계소방)'!P197</f>
        <v>194048</v>
      </c>
      <c r="H135" s="154">
        <f t="shared" si="28"/>
        <v>20782.5</v>
      </c>
      <c r="I135" s="155">
        <f>'단가대비표(기계소방)'!V197</f>
        <v>0</v>
      </c>
      <c r="J135" s="154">
        <f t="shared" si="29"/>
        <v>0</v>
      </c>
      <c r="K135" s="155">
        <f t="shared" si="30"/>
        <v>194048</v>
      </c>
      <c r="L135" s="154">
        <f t="shared" si="30"/>
        <v>20782.5</v>
      </c>
      <c r="M135" s="144" t="s">
        <v>489</v>
      </c>
      <c r="N135" s="147" t="s">
        <v>1689</v>
      </c>
      <c r="O135" s="147" t="s">
        <v>2082</v>
      </c>
      <c r="P135" s="147" t="s">
        <v>485</v>
      </c>
      <c r="Q135" s="147" t="s">
        <v>485</v>
      </c>
      <c r="R135" s="147" t="s">
        <v>655</v>
      </c>
      <c r="S135" s="148"/>
      <c r="T135" s="148"/>
      <c r="U135" s="148"/>
      <c r="V135" s="148">
        <v>1</v>
      </c>
      <c r="W135" s="148"/>
      <c r="X135" s="148"/>
      <c r="Y135" s="148"/>
      <c r="Z135" s="148"/>
      <c r="AA135" s="148"/>
      <c r="AB135" s="148"/>
      <c r="AC135" s="148"/>
      <c r="AD135" s="148"/>
      <c r="AE135" s="148"/>
      <c r="AF135" s="148"/>
      <c r="AG135" s="148"/>
      <c r="AH135" s="148"/>
      <c r="AI135" s="148"/>
      <c r="AJ135" s="148"/>
      <c r="AK135" s="148"/>
      <c r="AL135" s="148"/>
      <c r="AM135" s="148"/>
      <c r="AN135" s="148"/>
      <c r="AO135" s="148"/>
      <c r="AP135" s="148"/>
      <c r="AQ135" s="148"/>
      <c r="AR135" s="148"/>
      <c r="AS135" s="148"/>
      <c r="AT135" s="148"/>
      <c r="AU135" s="148"/>
      <c r="AV135" s="147" t="s">
        <v>489</v>
      </c>
      <c r="AW135" s="147" t="s">
        <v>2104</v>
      </c>
      <c r="AX135" s="147" t="s">
        <v>489</v>
      </c>
      <c r="AY135" s="147" t="s">
        <v>489</v>
      </c>
    </row>
    <row r="136" spans="1:51" ht="30" customHeight="1">
      <c r="A136" s="144" t="s">
        <v>663</v>
      </c>
      <c r="B136" s="144" t="s">
        <v>664</v>
      </c>
      <c r="C136" s="144" t="s">
        <v>317</v>
      </c>
      <c r="D136" s="145">
        <v>8.5000000000000006E-3</v>
      </c>
      <c r="E136" s="155">
        <f>'단가대비표(기계소방)'!O191</f>
        <v>0</v>
      </c>
      <c r="F136" s="154">
        <f t="shared" si="27"/>
        <v>0</v>
      </c>
      <c r="G136" s="155">
        <f>'단가대비표(기계소방)'!P191</f>
        <v>157068</v>
      </c>
      <c r="H136" s="154">
        <f t="shared" si="28"/>
        <v>1335</v>
      </c>
      <c r="I136" s="155">
        <f>'단가대비표(기계소방)'!V191</f>
        <v>0</v>
      </c>
      <c r="J136" s="154">
        <f t="shared" si="29"/>
        <v>0</v>
      </c>
      <c r="K136" s="155">
        <f t="shared" si="30"/>
        <v>157068</v>
      </c>
      <c r="L136" s="154">
        <f t="shared" si="30"/>
        <v>1335</v>
      </c>
      <c r="M136" s="144" t="s">
        <v>489</v>
      </c>
      <c r="N136" s="147" t="s">
        <v>1689</v>
      </c>
      <c r="O136" s="147" t="s">
        <v>1564</v>
      </c>
      <c r="P136" s="147" t="s">
        <v>485</v>
      </c>
      <c r="Q136" s="147" t="s">
        <v>485</v>
      </c>
      <c r="R136" s="147" t="s">
        <v>655</v>
      </c>
      <c r="S136" s="148"/>
      <c r="T136" s="148"/>
      <c r="U136" s="148"/>
      <c r="V136" s="148">
        <v>1</v>
      </c>
      <c r="W136" s="148"/>
      <c r="X136" s="148"/>
      <c r="Y136" s="148"/>
      <c r="Z136" s="148"/>
      <c r="AA136" s="148"/>
      <c r="AB136" s="148"/>
      <c r="AC136" s="148"/>
      <c r="AD136" s="148"/>
      <c r="AE136" s="148"/>
      <c r="AF136" s="148"/>
      <c r="AG136" s="148"/>
      <c r="AH136" s="148"/>
      <c r="AI136" s="148"/>
      <c r="AJ136" s="148"/>
      <c r="AK136" s="148"/>
      <c r="AL136" s="148"/>
      <c r="AM136" s="148"/>
      <c r="AN136" s="148"/>
      <c r="AO136" s="148"/>
      <c r="AP136" s="148"/>
      <c r="AQ136" s="148"/>
      <c r="AR136" s="148"/>
      <c r="AS136" s="148"/>
      <c r="AT136" s="148"/>
      <c r="AU136" s="148"/>
      <c r="AV136" s="147" t="s">
        <v>489</v>
      </c>
      <c r="AW136" s="147" t="s">
        <v>2105</v>
      </c>
      <c r="AX136" s="147" t="s">
        <v>489</v>
      </c>
      <c r="AY136" s="147" t="s">
        <v>489</v>
      </c>
    </row>
    <row r="137" spans="1:51" ht="30" customHeight="1">
      <c r="A137" s="144" t="s">
        <v>666</v>
      </c>
      <c r="B137" s="144" t="s">
        <v>667</v>
      </c>
      <c r="C137" s="144" t="s">
        <v>387</v>
      </c>
      <c r="D137" s="145">
        <v>1</v>
      </c>
      <c r="E137" s="155">
        <f>TRUNC(SUMIF(V132:V137, RIGHTB(O137, 1), H132:H137)*U137, 2)</f>
        <v>663.52</v>
      </c>
      <c r="F137" s="154">
        <f t="shared" si="27"/>
        <v>663.5</v>
      </c>
      <c r="G137" s="155">
        <v>0</v>
      </c>
      <c r="H137" s="154">
        <f t="shared" si="28"/>
        <v>0</v>
      </c>
      <c r="I137" s="155">
        <v>0</v>
      </c>
      <c r="J137" s="154">
        <f t="shared" si="29"/>
        <v>0</v>
      </c>
      <c r="K137" s="155">
        <f t="shared" si="30"/>
        <v>663.5</v>
      </c>
      <c r="L137" s="154">
        <f t="shared" si="30"/>
        <v>663.5</v>
      </c>
      <c r="M137" s="144" t="s">
        <v>489</v>
      </c>
      <c r="N137" s="147" t="s">
        <v>1689</v>
      </c>
      <c r="O137" s="147" t="s">
        <v>1568</v>
      </c>
      <c r="P137" s="147" t="s">
        <v>485</v>
      </c>
      <c r="Q137" s="147" t="s">
        <v>485</v>
      </c>
      <c r="R137" s="147" t="s">
        <v>485</v>
      </c>
      <c r="S137" s="148">
        <v>1</v>
      </c>
      <c r="T137" s="148">
        <v>0</v>
      </c>
      <c r="U137" s="148">
        <v>0.03</v>
      </c>
      <c r="V137" s="148"/>
      <c r="W137" s="148"/>
      <c r="X137" s="148"/>
      <c r="Y137" s="148"/>
      <c r="Z137" s="148"/>
      <c r="AA137" s="148"/>
      <c r="AB137" s="148"/>
      <c r="AC137" s="148"/>
      <c r="AD137" s="148"/>
      <c r="AE137" s="148"/>
      <c r="AF137" s="148"/>
      <c r="AG137" s="148"/>
      <c r="AH137" s="148"/>
      <c r="AI137" s="148"/>
      <c r="AJ137" s="148"/>
      <c r="AK137" s="148"/>
      <c r="AL137" s="148"/>
      <c r="AM137" s="148"/>
      <c r="AN137" s="148"/>
      <c r="AO137" s="148"/>
      <c r="AP137" s="148"/>
      <c r="AQ137" s="148"/>
      <c r="AR137" s="148"/>
      <c r="AS137" s="148"/>
      <c r="AT137" s="148"/>
      <c r="AU137" s="148"/>
      <c r="AV137" s="147" t="s">
        <v>489</v>
      </c>
      <c r="AW137" s="147" t="s">
        <v>2106</v>
      </c>
      <c r="AX137" s="147" t="s">
        <v>489</v>
      </c>
      <c r="AY137" s="147" t="s">
        <v>489</v>
      </c>
    </row>
    <row r="138" spans="1:51" ht="30" customHeight="1">
      <c r="A138" s="144" t="s">
        <v>993</v>
      </c>
      <c r="B138" s="144" t="s">
        <v>489</v>
      </c>
      <c r="C138" s="144" t="s">
        <v>489</v>
      </c>
      <c r="D138" s="145"/>
      <c r="E138" s="155"/>
      <c r="F138" s="154">
        <f>TRUNC(SUMIF(N132:N137, N131, F132:F137),0)</f>
        <v>13331</v>
      </c>
      <c r="G138" s="155"/>
      <c r="H138" s="154">
        <f>TRUNC(SUMIF(N132:N137, N131, H132:H137),0)</f>
        <v>22117</v>
      </c>
      <c r="I138" s="155"/>
      <c r="J138" s="154">
        <f>TRUNC(SUMIF(N132:N137, N131, J132:J137),0)</f>
        <v>0</v>
      </c>
      <c r="K138" s="155"/>
      <c r="L138" s="154">
        <f>F138+H138+J138</f>
        <v>35448</v>
      </c>
      <c r="M138" s="144" t="s">
        <v>489</v>
      </c>
      <c r="N138" s="147" t="s">
        <v>668</v>
      </c>
      <c r="O138" s="147" t="s">
        <v>668</v>
      </c>
      <c r="P138" s="147" t="s">
        <v>489</v>
      </c>
      <c r="Q138" s="147" t="s">
        <v>489</v>
      </c>
      <c r="R138" s="147" t="s">
        <v>489</v>
      </c>
      <c r="S138" s="148"/>
      <c r="T138" s="148"/>
      <c r="U138" s="148"/>
      <c r="V138" s="148"/>
      <c r="W138" s="148"/>
      <c r="X138" s="148"/>
      <c r="Y138" s="148"/>
      <c r="Z138" s="148"/>
      <c r="AA138" s="148"/>
      <c r="AB138" s="148"/>
      <c r="AC138" s="148"/>
      <c r="AD138" s="148"/>
      <c r="AE138" s="148"/>
      <c r="AF138" s="148"/>
      <c r="AG138" s="148"/>
      <c r="AH138" s="148"/>
      <c r="AI138" s="148"/>
      <c r="AJ138" s="148"/>
      <c r="AK138" s="148"/>
      <c r="AL138" s="148"/>
      <c r="AM138" s="148"/>
      <c r="AN138" s="148"/>
      <c r="AO138" s="148"/>
      <c r="AP138" s="148"/>
      <c r="AQ138" s="148"/>
      <c r="AR138" s="148"/>
      <c r="AS138" s="148"/>
      <c r="AT138" s="148"/>
      <c r="AU138" s="148"/>
      <c r="AV138" s="147" t="s">
        <v>489</v>
      </c>
      <c r="AW138" s="147" t="s">
        <v>489</v>
      </c>
      <c r="AX138" s="147" t="s">
        <v>489</v>
      </c>
      <c r="AY138" s="147" t="s">
        <v>489</v>
      </c>
    </row>
    <row r="139" spans="1:51" ht="30" customHeight="1">
      <c r="A139" s="145"/>
      <c r="B139" s="145"/>
      <c r="C139" s="145"/>
      <c r="D139" s="145"/>
      <c r="E139" s="155"/>
      <c r="F139" s="154"/>
      <c r="G139" s="155"/>
      <c r="H139" s="154"/>
      <c r="I139" s="155"/>
      <c r="J139" s="154"/>
      <c r="K139" s="155"/>
      <c r="L139" s="154"/>
      <c r="M139" s="145"/>
    </row>
    <row r="140" spans="1:51" ht="30" customHeight="1">
      <c r="A140" s="311" t="s">
        <v>1059</v>
      </c>
      <c r="B140" s="311"/>
      <c r="C140" s="311"/>
      <c r="D140" s="311"/>
      <c r="E140" s="312"/>
      <c r="F140" s="313"/>
      <c r="G140" s="312"/>
      <c r="H140" s="313"/>
      <c r="I140" s="312"/>
      <c r="J140" s="313"/>
      <c r="K140" s="312"/>
      <c r="L140" s="313"/>
      <c r="M140" s="311"/>
      <c r="N140" s="153" t="s">
        <v>1691</v>
      </c>
    </row>
    <row r="141" spans="1:51" ht="30" customHeight="1">
      <c r="A141" s="144" t="s">
        <v>1060</v>
      </c>
      <c r="B141" s="144" t="s">
        <v>1061</v>
      </c>
      <c r="C141" s="144" t="s">
        <v>842</v>
      </c>
      <c r="D141" s="145">
        <v>0.64</v>
      </c>
      <c r="E141" s="155">
        <f>'단가대비표(기계소방)'!O17</f>
        <v>7160</v>
      </c>
      <c r="F141" s="154">
        <f>TRUNC(E141*D141,1)</f>
        <v>4582.3999999999996</v>
      </c>
      <c r="G141" s="155">
        <f>'단가대비표(기계소방)'!P17</f>
        <v>0</v>
      </c>
      <c r="H141" s="154">
        <f>TRUNC(G141*D141,1)</f>
        <v>0</v>
      </c>
      <c r="I141" s="155">
        <f>'단가대비표(기계소방)'!V17</f>
        <v>0</v>
      </c>
      <c r="J141" s="154">
        <f>TRUNC(I141*D141,1)</f>
        <v>0</v>
      </c>
      <c r="K141" s="155">
        <f t="shared" ref="K141:L145" si="31">TRUNC(E141+G141+I141,1)</f>
        <v>7160</v>
      </c>
      <c r="L141" s="154">
        <f t="shared" si="31"/>
        <v>4582.3999999999996</v>
      </c>
      <c r="M141" s="144" t="s">
        <v>489</v>
      </c>
      <c r="N141" s="147" t="s">
        <v>1691</v>
      </c>
      <c r="O141" s="147" t="s">
        <v>2107</v>
      </c>
      <c r="P141" s="147" t="s">
        <v>485</v>
      </c>
      <c r="Q141" s="147" t="s">
        <v>485</v>
      </c>
      <c r="R141" s="147" t="s">
        <v>655</v>
      </c>
      <c r="S141" s="148"/>
      <c r="T141" s="148"/>
      <c r="U141" s="148"/>
      <c r="V141" s="148"/>
      <c r="W141" s="148"/>
      <c r="X141" s="148"/>
      <c r="Y141" s="148"/>
      <c r="Z141" s="148"/>
      <c r="AA141" s="148"/>
      <c r="AB141" s="148"/>
      <c r="AC141" s="148"/>
      <c r="AD141" s="148"/>
      <c r="AE141" s="148"/>
      <c r="AF141" s="148"/>
      <c r="AG141" s="148"/>
      <c r="AH141" s="148"/>
      <c r="AI141" s="148"/>
      <c r="AJ141" s="148"/>
      <c r="AK141" s="148"/>
      <c r="AL141" s="148"/>
      <c r="AM141" s="148"/>
      <c r="AN141" s="148"/>
      <c r="AO141" s="148"/>
      <c r="AP141" s="148"/>
      <c r="AQ141" s="148"/>
      <c r="AR141" s="148"/>
      <c r="AS141" s="148"/>
      <c r="AT141" s="148"/>
      <c r="AU141" s="148"/>
      <c r="AV141" s="147" t="s">
        <v>489</v>
      </c>
      <c r="AW141" s="147" t="s">
        <v>2108</v>
      </c>
      <c r="AX141" s="147" t="s">
        <v>489</v>
      </c>
      <c r="AY141" s="147" t="s">
        <v>489</v>
      </c>
    </row>
    <row r="142" spans="1:51" ht="30" customHeight="1">
      <c r="A142" s="144" t="s">
        <v>1062</v>
      </c>
      <c r="B142" s="144" t="s">
        <v>1063</v>
      </c>
      <c r="C142" s="144" t="s">
        <v>1064</v>
      </c>
      <c r="D142" s="145">
        <v>2.06</v>
      </c>
      <c r="E142" s="155">
        <f>'단가대비표(기계소방)'!O33</f>
        <v>5149</v>
      </c>
      <c r="F142" s="154">
        <f>TRUNC(E142*D142,1)</f>
        <v>10606.9</v>
      </c>
      <c r="G142" s="155">
        <f>'단가대비표(기계소방)'!P33</f>
        <v>0</v>
      </c>
      <c r="H142" s="154">
        <f>TRUNC(G142*D142,1)</f>
        <v>0</v>
      </c>
      <c r="I142" s="155">
        <f>'단가대비표(기계소방)'!V33</f>
        <v>0</v>
      </c>
      <c r="J142" s="154">
        <f>TRUNC(I142*D142,1)</f>
        <v>0</v>
      </c>
      <c r="K142" s="155">
        <f t="shared" si="31"/>
        <v>5149</v>
      </c>
      <c r="L142" s="154">
        <f t="shared" si="31"/>
        <v>10606.9</v>
      </c>
      <c r="M142" s="144" t="s">
        <v>489</v>
      </c>
      <c r="N142" s="147" t="s">
        <v>1691</v>
      </c>
      <c r="O142" s="147" t="s">
        <v>2109</v>
      </c>
      <c r="P142" s="147" t="s">
        <v>485</v>
      </c>
      <c r="Q142" s="147" t="s">
        <v>485</v>
      </c>
      <c r="R142" s="147" t="s">
        <v>655</v>
      </c>
      <c r="S142" s="148"/>
      <c r="T142" s="148"/>
      <c r="U142" s="148"/>
      <c r="V142" s="148"/>
      <c r="W142" s="148"/>
      <c r="X142" s="148"/>
      <c r="Y142" s="148"/>
      <c r="Z142" s="148"/>
      <c r="AA142" s="148"/>
      <c r="AB142" s="148"/>
      <c r="AC142" s="148"/>
      <c r="AD142" s="148"/>
      <c r="AE142" s="148"/>
      <c r="AF142" s="148"/>
      <c r="AG142" s="148"/>
      <c r="AH142" s="148"/>
      <c r="AI142" s="148"/>
      <c r="AJ142" s="148"/>
      <c r="AK142" s="148"/>
      <c r="AL142" s="148"/>
      <c r="AM142" s="148"/>
      <c r="AN142" s="148"/>
      <c r="AO142" s="148"/>
      <c r="AP142" s="148"/>
      <c r="AQ142" s="148"/>
      <c r="AR142" s="148"/>
      <c r="AS142" s="148"/>
      <c r="AT142" s="148"/>
      <c r="AU142" s="148"/>
      <c r="AV142" s="147" t="s">
        <v>489</v>
      </c>
      <c r="AW142" s="147" t="s">
        <v>2110</v>
      </c>
      <c r="AX142" s="147" t="s">
        <v>489</v>
      </c>
      <c r="AY142" s="147" t="s">
        <v>489</v>
      </c>
    </row>
    <row r="143" spans="1:51" ht="30" customHeight="1">
      <c r="A143" s="144" t="s">
        <v>1052</v>
      </c>
      <c r="B143" s="144" t="s">
        <v>664</v>
      </c>
      <c r="C143" s="144" t="s">
        <v>317</v>
      </c>
      <c r="D143" s="145">
        <v>0.27960000000000002</v>
      </c>
      <c r="E143" s="155">
        <f>'단가대비표(기계소방)'!O197</f>
        <v>0</v>
      </c>
      <c r="F143" s="154">
        <f>TRUNC(E143*D143,1)</f>
        <v>0</v>
      </c>
      <c r="G143" s="155">
        <f>'단가대비표(기계소방)'!P197</f>
        <v>194048</v>
      </c>
      <c r="H143" s="154">
        <f>TRUNC(G143*D143,1)</f>
        <v>54255.8</v>
      </c>
      <c r="I143" s="155">
        <f>'단가대비표(기계소방)'!V197</f>
        <v>0</v>
      </c>
      <c r="J143" s="154">
        <f>TRUNC(I143*D143,1)</f>
        <v>0</v>
      </c>
      <c r="K143" s="155">
        <f t="shared" si="31"/>
        <v>194048</v>
      </c>
      <c r="L143" s="154">
        <f t="shared" si="31"/>
        <v>54255.8</v>
      </c>
      <c r="M143" s="144" t="s">
        <v>489</v>
      </c>
      <c r="N143" s="147" t="s">
        <v>1691</v>
      </c>
      <c r="O143" s="147" t="s">
        <v>2082</v>
      </c>
      <c r="P143" s="147" t="s">
        <v>485</v>
      </c>
      <c r="Q143" s="147" t="s">
        <v>485</v>
      </c>
      <c r="R143" s="147" t="s">
        <v>655</v>
      </c>
      <c r="S143" s="148"/>
      <c r="T143" s="148"/>
      <c r="U143" s="148"/>
      <c r="V143" s="148">
        <v>1</v>
      </c>
      <c r="W143" s="148"/>
      <c r="X143" s="148"/>
      <c r="Y143" s="148"/>
      <c r="Z143" s="148"/>
      <c r="AA143" s="148"/>
      <c r="AB143" s="148"/>
      <c r="AC143" s="148"/>
      <c r="AD143" s="148"/>
      <c r="AE143" s="148"/>
      <c r="AF143" s="148"/>
      <c r="AG143" s="148"/>
      <c r="AH143" s="148"/>
      <c r="AI143" s="148"/>
      <c r="AJ143" s="148"/>
      <c r="AK143" s="148"/>
      <c r="AL143" s="148"/>
      <c r="AM143" s="148"/>
      <c r="AN143" s="148"/>
      <c r="AO143" s="148"/>
      <c r="AP143" s="148"/>
      <c r="AQ143" s="148"/>
      <c r="AR143" s="148"/>
      <c r="AS143" s="148"/>
      <c r="AT143" s="148"/>
      <c r="AU143" s="148"/>
      <c r="AV143" s="147" t="s">
        <v>489</v>
      </c>
      <c r="AW143" s="147" t="s">
        <v>2111</v>
      </c>
      <c r="AX143" s="147" t="s">
        <v>489</v>
      </c>
      <c r="AY143" s="147" t="s">
        <v>489</v>
      </c>
    </row>
    <row r="144" spans="1:51" ht="30" customHeight="1">
      <c r="A144" s="144" t="s">
        <v>663</v>
      </c>
      <c r="B144" s="144" t="s">
        <v>664</v>
      </c>
      <c r="C144" s="144" t="s">
        <v>317</v>
      </c>
      <c r="D144" s="145">
        <v>4.4200000000000003E-2</v>
      </c>
      <c r="E144" s="155">
        <f>'단가대비표(기계소방)'!O191</f>
        <v>0</v>
      </c>
      <c r="F144" s="154">
        <f>TRUNC(E144*D144,1)</f>
        <v>0</v>
      </c>
      <c r="G144" s="155">
        <f>'단가대비표(기계소방)'!P191</f>
        <v>157068</v>
      </c>
      <c r="H144" s="154">
        <f>TRUNC(G144*D144,1)</f>
        <v>6942.4</v>
      </c>
      <c r="I144" s="155">
        <f>'단가대비표(기계소방)'!V191</f>
        <v>0</v>
      </c>
      <c r="J144" s="154">
        <f>TRUNC(I144*D144,1)</f>
        <v>0</v>
      </c>
      <c r="K144" s="155">
        <f t="shared" si="31"/>
        <v>157068</v>
      </c>
      <c r="L144" s="154">
        <f t="shared" si="31"/>
        <v>6942.4</v>
      </c>
      <c r="M144" s="144" t="s">
        <v>489</v>
      </c>
      <c r="N144" s="147" t="s">
        <v>1691</v>
      </c>
      <c r="O144" s="147" t="s">
        <v>1564</v>
      </c>
      <c r="P144" s="147" t="s">
        <v>485</v>
      </c>
      <c r="Q144" s="147" t="s">
        <v>485</v>
      </c>
      <c r="R144" s="147" t="s">
        <v>655</v>
      </c>
      <c r="S144" s="148"/>
      <c r="T144" s="148"/>
      <c r="U144" s="148"/>
      <c r="V144" s="148">
        <v>1</v>
      </c>
      <c r="W144" s="148"/>
      <c r="X144" s="148"/>
      <c r="Y144" s="148"/>
      <c r="Z144" s="148"/>
      <c r="AA144" s="148"/>
      <c r="AB144" s="148"/>
      <c r="AC144" s="148"/>
      <c r="AD144" s="148"/>
      <c r="AE144" s="148"/>
      <c r="AF144" s="148"/>
      <c r="AG144" s="148"/>
      <c r="AH144" s="148"/>
      <c r="AI144" s="148"/>
      <c r="AJ144" s="148"/>
      <c r="AK144" s="148"/>
      <c r="AL144" s="148"/>
      <c r="AM144" s="148"/>
      <c r="AN144" s="148"/>
      <c r="AO144" s="148"/>
      <c r="AP144" s="148"/>
      <c r="AQ144" s="148"/>
      <c r="AR144" s="148"/>
      <c r="AS144" s="148"/>
      <c r="AT144" s="148"/>
      <c r="AU144" s="148"/>
      <c r="AV144" s="147" t="s">
        <v>489</v>
      </c>
      <c r="AW144" s="147" t="s">
        <v>2112</v>
      </c>
      <c r="AX144" s="147" t="s">
        <v>489</v>
      </c>
      <c r="AY144" s="147" t="s">
        <v>489</v>
      </c>
    </row>
    <row r="145" spans="1:51" ht="30" customHeight="1">
      <c r="A145" s="144" t="s">
        <v>666</v>
      </c>
      <c r="B145" s="144" t="s">
        <v>667</v>
      </c>
      <c r="C145" s="144" t="s">
        <v>387</v>
      </c>
      <c r="D145" s="145">
        <v>1</v>
      </c>
      <c r="E145" s="155">
        <f>TRUNC(SUMIF(V141:V145, RIGHTB(O145, 1), H141:H145)*U145, 2)</f>
        <v>1835.94</v>
      </c>
      <c r="F145" s="154">
        <f>TRUNC(E145*D145,1)</f>
        <v>1835.9</v>
      </c>
      <c r="G145" s="155">
        <v>0</v>
      </c>
      <c r="H145" s="154">
        <f>TRUNC(G145*D145,1)</f>
        <v>0</v>
      </c>
      <c r="I145" s="155">
        <v>0</v>
      </c>
      <c r="J145" s="154">
        <f>TRUNC(I145*D145,1)</f>
        <v>0</v>
      </c>
      <c r="K145" s="155">
        <f t="shared" si="31"/>
        <v>1835.9</v>
      </c>
      <c r="L145" s="154">
        <f t="shared" si="31"/>
        <v>1835.9</v>
      </c>
      <c r="M145" s="144" t="s">
        <v>489</v>
      </c>
      <c r="N145" s="147" t="s">
        <v>1691</v>
      </c>
      <c r="O145" s="147" t="s">
        <v>1568</v>
      </c>
      <c r="P145" s="147" t="s">
        <v>485</v>
      </c>
      <c r="Q145" s="147" t="s">
        <v>485</v>
      </c>
      <c r="R145" s="147" t="s">
        <v>485</v>
      </c>
      <c r="S145" s="148">
        <v>1</v>
      </c>
      <c r="T145" s="148">
        <v>0</v>
      </c>
      <c r="U145" s="148">
        <v>0.03</v>
      </c>
      <c r="V145" s="148"/>
      <c r="W145" s="148"/>
      <c r="X145" s="148"/>
      <c r="Y145" s="148"/>
      <c r="Z145" s="148"/>
      <c r="AA145" s="148"/>
      <c r="AB145" s="148"/>
      <c r="AC145" s="148"/>
      <c r="AD145" s="148"/>
      <c r="AE145" s="148"/>
      <c r="AF145" s="148"/>
      <c r="AG145" s="148"/>
      <c r="AH145" s="148"/>
      <c r="AI145" s="148"/>
      <c r="AJ145" s="148"/>
      <c r="AK145" s="148"/>
      <c r="AL145" s="148"/>
      <c r="AM145" s="148"/>
      <c r="AN145" s="148"/>
      <c r="AO145" s="148"/>
      <c r="AP145" s="148"/>
      <c r="AQ145" s="148"/>
      <c r="AR145" s="148"/>
      <c r="AS145" s="148"/>
      <c r="AT145" s="148"/>
      <c r="AU145" s="148"/>
      <c r="AV145" s="147" t="s">
        <v>489</v>
      </c>
      <c r="AW145" s="147" t="s">
        <v>2113</v>
      </c>
      <c r="AX145" s="147" t="s">
        <v>489</v>
      </c>
      <c r="AY145" s="147" t="s">
        <v>489</v>
      </c>
    </row>
    <row r="146" spans="1:51" ht="30" customHeight="1">
      <c r="A146" s="144" t="s">
        <v>993</v>
      </c>
      <c r="B146" s="144" t="s">
        <v>489</v>
      </c>
      <c r="C146" s="144" t="s">
        <v>489</v>
      </c>
      <c r="D146" s="145"/>
      <c r="E146" s="155"/>
      <c r="F146" s="154">
        <f>TRUNC(SUMIF(N141:N145, N140, F141:F145),0)</f>
        <v>17025</v>
      </c>
      <c r="G146" s="155"/>
      <c r="H146" s="154">
        <f>TRUNC(SUMIF(N141:N145, N140, H141:H145),0)</f>
        <v>61198</v>
      </c>
      <c r="I146" s="155"/>
      <c r="J146" s="154">
        <f>TRUNC(SUMIF(N141:N145, N140, J141:J145),0)</f>
        <v>0</v>
      </c>
      <c r="K146" s="155"/>
      <c r="L146" s="154">
        <f>F146+H146+J146</f>
        <v>78223</v>
      </c>
      <c r="M146" s="144" t="s">
        <v>489</v>
      </c>
      <c r="N146" s="147" t="s">
        <v>668</v>
      </c>
      <c r="O146" s="147" t="s">
        <v>668</v>
      </c>
      <c r="P146" s="147" t="s">
        <v>489</v>
      </c>
      <c r="Q146" s="147" t="s">
        <v>489</v>
      </c>
      <c r="R146" s="147" t="s">
        <v>489</v>
      </c>
      <c r="S146" s="148"/>
      <c r="T146" s="148"/>
      <c r="U146" s="148"/>
      <c r="V146" s="148"/>
      <c r="W146" s="148"/>
      <c r="X146" s="148"/>
      <c r="Y146" s="148"/>
      <c r="Z146" s="148"/>
      <c r="AA146" s="148"/>
      <c r="AB146" s="148"/>
      <c r="AC146" s="148"/>
      <c r="AD146" s="148"/>
      <c r="AE146" s="148"/>
      <c r="AF146" s="148"/>
      <c r="AG146" s="148"/>
      <c r="AH146" s="148"/>
      <c r="AI146" s="148"/>
      <c r="AJ146" s="148"/>
      <c r="AK146" s="148"/>
      <c r="AL146" s="148"/>
      <c r="AM146" s="148"/>
      <c r="AN146" s="148"/>
      <c r="AO146" s="148"/>
      <c r="AP146" s="148"/>
      <c r="AQ146" s="148"/>
      <c r="AR146" s="148"/>
      <c r="AS146" s="148"/>
      <c r="AT146" s="148"/>
      <c r="AU146" s="148"/>
      <c r="AV146" s="147" t="s">
        <v>489</v>
      </c>
      <c r="AW146" s="147" t="s">
        <v>489</v>
      </c>
      <c r="AX146" s="147" t="s">
        <v>489</v>
      </c>
      <c r="AY146" s="147" t="s">
        <v>489</v>
      </c>
    </row>
    <row r="147" spans="1:51" ht="30" customHeight="1">
      <c r="A147" s="145"/>
      <c r="B147" s="145"/>
      <c r="C147" s="145"/>
      <c r="D147" s="145"/>
      <c r="E147" s="155"/>
      <c r="F147" s="154"/>
      <c r="G147" s="155"/>
      <c r="H147" s="154"/>
      <c r="I147" s="155"/>
      <c r="J147" s="154"/>
      <c r="K147" s="155"/>
      <c r="L147" s="154"/>
      <c r="M147" s="145"/>
    </row>
    <row r="148" spans="1:51" ht="30" customHeight="1">
      <c r="A148" s="311" t="s">
        <v>1065</v>
      </c>
      <c r="B148" s="311"/>
      <c r="C148" s="311"/>
      <c r="D148" s="311"/>
      <c r="E148" s="312"/>
      <c r="F148" s="313"/>
      <c r="G148" s="312"/>
      <c r="H148" s="313"/>
      <c r="I148" s="312"/>
      <c r="J148" s="313"/>
      <c r="K148" s="312"/>
      <c r="L148" s="313"/>
      <c r="M148" s="311"/>
      <c r="N148" s="153" t="s">
        <v>1738</v>
      </c>
    </row>
    <row r="149" spans="1:51" ht="30" customHeight="1">
      <c r="A149" s="144" t="s">
        <v>995</v>
      </c>
      <c r="B149" s="144" t="s">
        <v>996</v>
      </c>
      <c r="C149" s="144" t="s">
        <v>849</v>
      </c>
      <c r="D149" s="145">
        <v>0.15</v>
      </c>
      <c r="E149" s="155">
        <f>'단가대비표(기계소방)'!O12</f>
        <v>2520</v>
      </c>
      <c r="F149" s="154">
        <f>TRUNC(E149*D149,1)</f>
        <v>378</v>
      </c>
      <c r="G149" s="155">
        <f>'단가대비표(기계소방)'!P12</f>
        <v>0</v>
      </c>
      <c r="H149" s="154">
        <f>TRUNC(G149*D149,1)</f>
        <v>0</v>
      </c>
      <c r="I149" s="155">
        <f>'단가대비표(기계소방)'!V12</f>
        <v>0</v>
      </c>
      <c r="J149" s="154">
        <f>TRUNC(I149*D149,1)</f>
        <v>0</v>
      </c>
      <c r="K149" s="155">
        <f t="shared" ref="K149:L152" si="32">TRUNC(E149+G149+I149,1)</f>
        <v>2520</v>
      </c>
      <c r="L149" s="154">
        <f t="shared" si="32"/>
        <v>378</v>
      </c>
      <c r="M149" s="144" t="s">
        <v>489</v>
      </c>
      <c r="N149" s="147" t="s">
        <v>1738</v>
      </c>
      <c r="O149" s="147" t="s">
        <v>2000</v>
      </c>
      <c r="P149" s="147" t="s">
        <v>485</v>
      </c>
      <c r="Q149" s="147" t="s">
        <v>485</v>
      </c>
      <c r="R149" s="147" t="s">
        <v>655</v>
      </c>
      <c r="S149" s="148"/>
      <c r="T149" s="148"/>
      <c r="U149" s="148"/>
      <c r="V149" s="148"/>
      <c r="W149" s="148"/>
      <c r="X149" s="148"/>
      <c r="Y149" s="148"/>
      <c r="Z149" s="148"/>
      <c r="AA149" s="148"/>
      <c r="AB149" s="148"/>
      <c r="AC149" s="148"/>
      <c r="AD149" s="148"/>
      <c r="AE149" s="148"/>
      <c r="AF149" s="148"/>
      <c r="AG149" s="148"/>
      <c r="AH149" s="148"/>
      <c r="AI149" s="148"/>
      <c r="AJ149" s="148"/>
      <c r="AK149" s="148"/>
      <c r="AL149" s="148"/>
      <c r="AM149" s="148"/>
      <c r="AN149" s="148"/>
      <c r="AO149" s="148"/>
      <c r="AP149" s="148"/>
      <c r="AQ149" s="148"/>
      <c r="AR149" s="148"/>
      <c r="AS149" s="148"/>
      <c r="AT149" s="148"/>
      <c r="AU149" s="148"/>
      <c r="AV149" s="147" t="s">
        <v>489</v>
      </c>
      <c r="AW149" s="147" t="s">
        <v>2114</v>
      </c>
      <c r="AX149" s="147" t="s">
        <v>489</v>
      </c>
      <c r="AY149" s="147" t="s">
        <v>489</v>
      </c>
    </row>
    <row r="150" spans="1:51" ht="30" customHeight="1">
      <c r="A150" s="144" t="s">
        <v>997</v>
      </c>
      <c r="B150" s="144" t="s">
        <v>998</v>
      </c>
      <c r="C150" s="144" t="s">
        <v>999</v>
      </c>
      <c r="D150" s="145">
        <v>0.16700000000000001</v>
      </c>
      <c r="E150" s="155">
        <f>'단가대비표(기계소방)'!O190</f>
        <v>92</v>
      </c>
      <c r="F150" s="154">
        <f>TRUNC(E150*D150,1)</f>
        <v>15.3</v>
      </c>
      <c r="G150" s="155">
        <f>'단가대비표(기계소방)'!P190</f>
        <v>0</v>
      </c>
      <c r="H150" s="154">
        <f>TRUNC(G150*D150,1)</f>
        <v>0</v>
      </c>
      <c r="I150" s="155">
        <f>'단가대비표(기계소방)'!V190</f>
        <v>79</v>
      </c>
      <c r="J150" s="154">
        <f>TRUNC(I150*D150,1)</f>
        <v>13.1</v>
      </c>
      <c r="K150" s="155">
        <f t="shared" si="32"/>
        <v>171</v>
      </c>
      <c r="L150" s="154">
        <f t="shared" si="32"/>
        <v>28.4</v>
      </c>
      <c r="M150" s="144" t="s">
        <v>489</v>
      </c>
      <c r="N150" s="147" t="s">
        <v>1738</v>
      </c>
      <c r="O150" s="147" t="s">
        <v>2002</v>
      </c>
      <c r="P150" s="147" t="s">
        <v>485</v>
      </c>
      <c r="Q150" s="147" t="s">
        <v>485</v>
      </c>
      <c r="R150" s="147" t="s">
        <v>655</v>
      </c>
      <c r="S150" s="148"/>
      <c r="T150" s="148"/>
      <c r="U150" s="148"/>
      <c r="V150" s="148"/>
      <c r="W150" s="148"/>
      <c r="X150" s="148"/>
      <c r="Y150" s="148"/>
      <c r="Z150" s="148"/>
      <c r="AA150" s="148"/>
      <c r="AB150" s="148"/>
      <c r="AC150" s="148"/>
      <c r="AD150" s="148"/>
      <c r="AE150" s="148"/>
      <c r="AF150" s="148"/>
      <c r="AG150" s="148"/>
      <c r="AH150" s="148"/>
      <c r="AI150" s="148"/>
      <c r="AJ150" s="148"/>
      <c r="AK150" s="148"/>
      <c r="AL150" s="148"/>
      <c r="AM150" s="148"/>
      <c r="AN150" s="148"/>
      <c r="AO150" s="148"/>
      <c r="AP150" s="148"/>
      <c r="AQ150" s="148"/>
      <c r="AR150" s="148"/>
      <c r="AS150" s="148"/>
      <c r="AT150" s="148"/>
      <c r="AU150" s="148"/>
      <c r="AV150" s="147" t="s">
        <v>489</v>
      </c>
      <c r="AW150" s="147" t="s">
        <v>2115</v>
      </c>
      <c r="AX150" s="147" t="s">
        <v>489</v>
      </c>
      <c r="AY150" s="147" t="s">
        <v>489</v>
      </c>
    </row>
    <row r="151" spans="1:51" ht="30" customHeight="1">
      <c r="A151" s="144" t="s">
        <v>1000</v>
      </c>
      <c r="B151" s="144" t="s">
        <v>664</v>
      </c>
      <c r="C151" s="144" t="s">
        <v>317</v>
      </c>
      <c r="D151" s="145">
        <v>8.9200000000000002E-2</v>
      </c>
      <c r="E151" s="155">
        <f>'단가대비표(기계소방)'!O194</f>
        <v>0</v>
      </c>
      <c r="F151" s="154">
        <f>TRUNC(E151*D151,1)</f>
        <v>0</v>
      </c>
      <c r="G151" s="155">
        <f>'단가대비표(기계소방)'!P194</f>
        <v>249748</v>
      </c>
      <c r="H151" s="154">
        <f>TRUNC(G151*D151,1)</f>
        <v>22277.5</v>
      </c>
      <c r="I151" s="155">
        <f>'단가대비표(기계소방)'!V194</f>
        <v>0</v>
      </c>
      <c r="J151" s="154">
        <f>TRUNC(I151*D151,1)</f>
        <v>0</v>
      </c>
      <c r="K151" s="155">
        <f t="shared" si="32"/>
        <v>249748</v>
      </c>
      <c r="L151" s="154">
        <f t="shared" si="32"/>
        <v>22277.5</v>
      </c>
      <c r="M151" s="144" t="s">
        <v>489</v>
      </c>
      <c r="N151" s="147" t="s">
        <v>1738</v>
      </c>
      <c r="O151" s="147" t="s">
        <v>2004</v>
      </c>
      <c r="P151" s="147" t="s">
        <v>485</v>
      </c>
      <c r="Q151" s="147" t="s">
        <v>485</v>
      </c>
      <c r="R151" s="147" t="s">
        <v>655</v>
      </c>
      <c r="S151" s="148"/>
      <c r="T151" s="148"/>
      <c r="U151" s="148"/>
      <c r="V151" s="148">
        <v>1</v>
      </c>
      <c r="W151" s="148"/>
      <c r="X151" s="148"/>
      <c r="Y151" s="148"/>
      <c r="Z151" s="148"/>
      <c r="AA151" s="148"/>
      <c r="AB151" s="148"/>
      <c r="AC151" s="148"/>
      <c r="AD151" s="148"/>
      <c r="AE151" s="148"/>
      <c r="AF151" s="148"/>
      <c r="AG151" s="148"/>
      <c r="AH151" s="148"/>
      <c r="AI151" s="148"/>
      <c r="AJ151" s="148"/>
      <c r="AK151" s="148"/>
      <c r="AL151" s="148"/>
      <c r="AM151" s="148"/>
      <c r="AN151" s="148"/>
      <c r="AO151" s="148"/>
      <c r="AP151" s="148"/>
      <c r="AQ151" s="148"/>
      <c r="AR151" s="148"/>
      <c r="AS151" s="148"/>
      <c r="AT151" s="148"/>
      <c r="AU151" s="148"/>
      <c r="AV151" s="147" t="s">
        <v>489</v>
      </c>
      <c r="AW151" s="147" t="s">
        <v>2116</v>
      </c>
      <c r="AX151" s="147" t="s">
        <v>489</v>
      </c>
      <c r="AY151" s="147" t="s">
        <v>489</v>
      </c>
    </row>
    <row r="152" spans="1:51" ht="30" customHeight="1">
      <c r="A152" s="144" t="s">
        <v>666</v>
      </c>
      <c r="B152" s="144" t="s">
        <v>667</v>
      </c>
      <c r="C152" s="144" t="s">
        <v>387</v>
      </c>
      <c r="D152" s="145">
        <v>1</v>
      </c>
      <c r="E152" s="155">
        <f>TRUNC(SUMIF(V149:V152, RIGHTB(O152, 1), H149:H152)*U152, 2)</f>
        <v>668.32</v>
      </c>
      <c r="F152" s="154">
        <f>TRUNC(E152*D152,1)</f>
        <v>668.3</v>
      </c>
      <c r="G152" s="155">
        <v>0</v>
      </c>
      <c r="H152" s="154">
        <f>TRUNC(G152*D152,1)</f>
        <v>0</v>
      </c>
      <c r="I152" s="155">
        <v>0</v>
      </c>
      <c r="J152" s="154">
        <f>TRUNC(I152*D152,1)</f>
        <v>0</v>
      </c>
      <c r="K152" s="155">
        <f t="shared" si="32"/>
        <v>668.3</v>
      </c>
      <c r="L152" s="154">
        <f t="shared" si="32"/>
        <v>668.3</v>
      </c>
      <c r="M152" s="144" t="s">
        <v>489</v>
      </c>
      <c r="N152" s="147" t="s">
        <v>1738</v>
      </c>
      <c r="O152" s="147" t="s">
        <v>1568</v>
      </c>
      <c r="P152" s="147" t="s">
        <v>485</v>
      </c>
      <c r="Q152" s="147" t="s">
        <v>485</v>
      </c>
      <c r="R152" s="147" t="s">
        <v>485</v>
      </c>
      <c r="S152" s="148">
        <v>1</v>
      </c>
      <c r="T152" s="148">
        <v>0</v>
      </c>
      <c r="U152" s="148">
        <v>0.03</v>
      </c>
      <c r="V152" s="148"/>
      <c r="W152" s="148"/>
      <c r="X152" s="148"/>
      <c r="Y152" s="148"/>
      <c r="Z152" s="148"/>
      <c r="AA152" s="148"/>
      <c r="AB152" s="148"/>
      <c r="AC152" s="148"/>
      <c r="AD152" s="148"/>
      <c r="AE152" s="148"/>
      <c r="AF152" s="148"/>
      <c r="AG152" s="148"/>
      <c r="AH152" s="148"/>
      <c r="AI152" s="148"/>
      <c r="AJ152" s="148"/>
      <c r="AK152" s="148"/>
      <c r="AL152" s="148"/>
      <c r="AM152" s="148"/>
      <c r="AN152" s="148"/>
      <c r="AO152" s="148"/>
      <c r="AP152" s="148"/>
      <c r="AQ152" s="148"/>
      <c r="AR152" s="148"/>
      <c r="AS152" s="148"/>
      <c r="AT152" s="148"/>
      <c r="AU152" s="148"/>
      <c r="AV152" s="147" t="s">
        <v>489</v>
      </c>
      <c r="AW152" s="147" t="s">
        <v>2117</v>
      </c>
      <c r="AX152" s="147" t="s">
        <v>489</v>
      </c>
      <c r="AY152" s="147" t="s">
        <v>489</v>
      </c>
    </row>
    <row r="153" spans="1:51" ht="30" customHeight="1">
      <c r="A153" s="144" t="s">
        <v>993</v>
      </c>
      <c r="B153" s="144" t="s">
        <v>489</v>
      </c>
      <c r="C153" s="144" t="s">
        <v>489</v>
      </c>
      <c r="D153" s="145"/>
      <c r="E153" s="155"/>
      <c r="F153" s="154">
        <f>TRUNC(SUMIF(N149:N152, N148, F149:F152),0)</f>
        <v>1061</v>
      </c>
      <c r="G153" s="155"/>
      <c r="H153" s="154">
        <f>TRUNC(SUMIF(N149:N152, N148, H149:H152),0)</f>
        <v>22277</v>
      </c>
      <c r="I153" s="155"/>
      <c r="J153" s="154">
        <f>TRUNC(SUMIF(N149:N152, N148, J149:J152),0)</f>
        <v>13</v>
      </c>
      <c r="K153" s="155"/>
      <c r="L153" s="154">
        <f>F153+H153+J153</f>
        <v>23351</v>
      </c>
      <c r="M153" s="144" t="s">
        <v>489</v>
      </c>
      <c r="N153" s="147" t="s">
        <v>668</v>
      </c>
      <c r="O153" s="147" t="s">
        <v>668</v>
      </c>
      <c r="P153" s="147" t="s">
        <v>489</v>
      </c>
      <c r="Q153" s="147" t="s">
        <v>489</v>
      </c>
      <c r="R153" s="147" t="s">
        <v>489</v>
      </c>
      <c r="S153" s="148"/>
      <c r="T153" s="148"/>
      <c r="U153" s="148"/>
      <c r="V153" s="148"/>
      <c r="W153" s="148"/>
      <c r="X153" s="148"/>
      <c r="Y153" s="148"/>
      <c r="Z153" s="148"/>
      <c r="AA153" s="148"/>
      <c r="AB153" s="148"/>
      <c r="AC153" s="148"/>
      <c r="AD153" s="148"/>
      <c r="AE153" s="148"/>
      <c r="AF153" s="148"/>
      <c r="AG153" s="148"/>
      <c r="AH153" s="148"/>
      <c r="AI153" s="148"/>
      <c r="AJ153" s="148"/>
      <c r="AK153" s="148"/>
      <c r="AL153" s="148"/>
      <c r="AM153" s="148"/>
      <c r="AN153" s="148"/>
      <c r="AO153" s="148"/>
      <c r="AP153" s="148"/>
      <c r="AQ153" s="148"/>
      <c r="AR153" s="148"/>
      <c r="AS153" s="148"/>
      <c r="AT153" s="148"/>
      <c r="AU153" s="148"/>
      <c r="AV153" s="147" t="s">
        <v>489</v>
      </c>
      <c r="AW153" s="147" t="s">
        <v>489</v>
      </c>
      <c r="AX153" s="147" t="s">
        <v>489</v>
      </c>
      <c r="AY153" s="147" t="s">
        <v>489</v>
      </c>
    </row>
    <row r="154" spans="1:51" ht="30" customHeight="1">
      <c r="A154" s="145"/>
      <c r="B154" s="145"/>
      <c r="C154" s="145"/>
      <c r="D154" s="145"/>
      <c r="E154" s="155"/>
      <c r="F154" s="154"/>
      <c r="G154" s="155"/>
      <c r="H154" s="154"/>
      <c r="I154" s="155"/>
      <c r="J154" s="154"/>
      <c r="K154" s="155"/>
      <c r="L154" s="154"/>
      <c r="M154" s="145"/>
    </row>
    <row r="155" spans="1:51" ht="30" customHeight="1">
      <c r="A155" s="311" t="s">
        <v>1066</v>
      </c>
      <c r="B155" s="311"/>
      <c r="C155" s="311"/>
      <c r="D155" s="311"/>
      <c r="E155" s="312"/>
      <c r="F155" s="313"/>
      <c r="G155" s="312"/>
      <c r="H155" s="313"/>
      <c r="I155" s="312"/>
      <c r="J155" s="313"/>
      <c r="K155" s="312"/>
      <c r="L155" s="313"/>
      <c r="M155" s="311"/>
      <c r="N155" s="153" t="s">
        <v>1742</v>
      </c>
    </row>
    <row r="156" spans="1:51" ht="30" customHeight="1">
      <c r="A156" s="144" t="s">
        <v>1067</v>
      </c>
      <c r="B156" s="144" t="s">
        <v>1068</v>
      </c>
      <c r="C156" s="144" t="s">
        <v>671</v>
      </c>
      <c r="D156" s="145">
        <v>0.3</v>
      </c>
      <c r="E156" s="155">
        <f>'단가대비표(기계소방)'!O110</f>
        <v>36848</v>
      </c>
      <c r="F156" s="154">
        <f t="shared" ref="F156:F162" si="33">TRUNC(E156*D156,1)</f>
        <v>11054.4</v>
      </c>
      <c r="G156" s="155">
        <f>'단가대비표(기계소방)'!P110</f>
        <v>0</v>
      </c>
      <c r="H156" s="154">
        <f t="shared" ref="H156:H162" si="34">TRUNC(G156*D156,1)</f>
        <v>0</v>
      </c>
      <c r="I156" s="155">
        <f>'단가대비표(기계소방)'!V110</f>
        <v>0</v>
      </c>
      <c r="J156" s="154">
        <f t="shared" ref="J156:J162" si="35">TRUNC(I156*D156,1)</f>
        <v>0</v>
      </c>
      <c r="K156" s="155">
        <f t="shared" ref="K156:L162" si="36">TRUNC(E156+G156+I156,1)</f>
        <v>36848</v>
      </c>
      <c r="L156" s="154">
        <f t="shared" si="36"/>
        <v>11054.4</v>
      </c>
      <c r="M156" s="144" t="s">
        <v>489</v>
      </c>
      <c r="N156" s="147" t="s">
        <v>1742</v>
      </c>
      <c r="O156" s="147" t="s">
        <v>2118</v>
      </c>
      <c r="P156" s="147" t="s">
        <v>485</v>
      </c>
      <c r="Q156" s="147" t="s">
        <v>485</v>
      </c>
      <c r="R156" s="147" t="s">
        <v>655</v>
      </c>
      <c r="S156" s="148"/>
      <c r="T156" s="148"/>
      <c r="U156" s="148"/>
      <c r="V156" s="148">
        <v>1</v>
      </c>
      <c r="W156" s="148"/>
      <c r="X156" s="148"/>
      <c r="Y156" s="148"/>
      <c r="Z156" s="148"/>
      <c r="AA156" s="148"/>
      <c r="AB156" s="148"/>
      <c r="AC156" s="148"/>
      <c r="AD156" s="148"/>
      <c r="AE156" s="148"/>
      <c r="AF156" s="148"/>
      <c r="AG156" s="148"/>
      <c r="AH156" s="148"/>
      <c r="AI156" s="148"/>
      <c r="AJ156" s="148"/>
      <c r="AK156" s="148"/>
      <c r="AL156" s="148"/>
      <c r="AM156" s="148"/>
      <c r="AN156" s="148"/>
      <c r="AO156" s="148"/>
      <c r="AP156" s="148"/>
      <c r="AQ156" s="148"/>
      <c r="AR156" s="148"/>
      <c r="AS156" s="148"/>
      <c r="AT156" s="148"/>
      <c r="AU156" s="148"/>
      <c r="AV156" s="147" t="s">
        <v>489</v>
      </c>
      <c r="AW156" s="147" t="s">
        <v>2119</v>
      </c>
      <c r="AX156" s="147" t="s">
        <v>489</v>
      </c>
      <c r="AY156" s="147" t="s">
        <v>489</v>
      </c>
    </row>
    <row r="157" spans="1:51" ht="30" customHeight="1">
      <c r="A157" s="144" t="s">
        <v>728</v>
      </c>
      <c r="B157" s="144" t="s">
        <v>729</v>
      </c>
      <c r="C157" s="144" t="s">
        <v>387</v>
      </c>
      <c r="D157" s="145">
        <v>1</v>
      </c>
      <c r="E157" s="155">
        <f>TRUNC(SUMIF(V156:V162, RIGHTB(O157, 1), F156:F162)*U157, 2)</f>
        <v>331.63</v>
      </c>
      <c r="F157" s="154">
        <f t="shared" si="33"/>
        <v>331.6</v>
      </c>
      <c r="G157" s="155">
        <v>0</v>
      </c>
      <c r="H157" s="154">
        <f t="shared" si="34"/>
        <v>0</v>
      </c>
      <c r="I157" s="155">
        <v>0</v>
      </c>
      <c r="J157" s="154">
        <f t="shared" si="35"/>
        <v>0</v>
      </c>
      <c r="K157" s="155">
        <f t="shared" si="36"/>
        <v>331.6</v>
      </c>
      <c r="L157" s="154">
        <f t="shared" si="36"/>
        <v>331.6</v>
      </c>
      <c r="M157" s="144" t="s">
        <v>489</v>
      </c>
      <c r="N157" s="147" t="s">
        <v>1742</v>
      </c>
      <c r="O157" s="147" t="s">
        <v>1568</v>
      </c>
      <c r="P157" s="147" t="s">
        <v>485</v>
      </c>
      <c r="Q157" s="147" t="s">
        <v>485</v>
      </c>
      <c r="R157" s="147" t="s">
        <v>485</v>
      </c>
      <c r="S157" s="148">
        <v>0</v>
      </c>
      <c r="T157" s="148">
        <v>0</v>
      </c>
      <c r="U157" s="148">
        <v>0.03</v>
      </c>
      <c r="V157" s="148"/>
      <c r="W157" s="148"/>
      <c r="X157" s="148"/>
      <c r="Y157" s="148"/>
      <c r="Z157" s="148"/>
      <c r="AA157" s="148"/>
      <c r="AB157" s="148"/>
      <c r="AC157" s="148"/>
      <c r="AD157" s="148"/>
      <c r="AE157" s="148"/>
      <c r="AF157" s="148"/>
      <c r="AG157" s="148"/>
      <c r="AH157" s="148"/>
      <c r="AI157" s="148"/>
      <c r="AJ157" s="148"/>
      <c r="AK157" s="148"/>
      <c r="AL157" s="148"/>
      <c r="AM157" s="148"/>
      <c r="AN157" s="148"/>
      <c r="AO157" s="148"/>
      <c r="AP157" s="148"/>
      <c r="AQ157" s="148"/>
      <c r="AR157" s="148"/>
      <c r="AS157" s="148"/>
      <c r="AT157" s="148"/>
      <c r="AU157" s="148"/>
      <c r="AV157" s="147" t="s">
        <v>489</v>
      </c>
      <c r="AW157" s="147" t="s">
        <v>2120</v>
      </c>
      <c r="AX157" s="147" t="s">
        <v>489</v>
      </c>
      <c r="AY157" s="147" t="s">
        <v>489</v>
      </c>
    </row>
    <row r="158" spans="1:51" ht="30" customHeight="1">
      <c r="A158" s="144" t="s">
        <v>817</v>
      </c>
      <c r="B158" s="144" t="s">
        <v>954</v>
      </c>
      <c r="C158" s="144" t="s">
        <v>735</v>
      </c>
      <c r="D158" s="145">
        <v>1</v>
      </c>
      <c r="E158" s="155">
        <f>'일대목록(기계소방)'!E68</f>
        <v>545</v>
      </c>
      <c r="F158" s="154">
        <f t="shared" si="33"/>
        <v>545</v>
      </c>
      <c r="G158" s="155">
        <f>'일대목록(기계소방)'!F68</f>
        <v>0</v>
      </c>
      <c r="H158" s="154">
        <f t="shared" si="34"/>
        <v>0</v>
      </c>
      <c r="I158" s="155">
        <f>'일대목록(기계소방)'!G68</f>
        <v>0</v>
      </c>
      <c r="J158" s="154">
        <f t="shared" si="35"/>
        <v>0</v>
      </c>
      <c r="K158" s="155">
        <f t="shared" si="36"/>
        <v>545</v>
      </c>
      <c r="L158" s="154">
        <f t="shared" si="36"/>
        <v>545</v>
      </c>
      <c r="M158" s="144" t="s">
        <v>489</v>
      </c>
      <c r="N158" s="147" t="s">
        <v>1742</v>
      </c>
      <c r="O158" s="147" t="s">
        <v>1977</v>
      </c>
      <c r="P158" s="147" t="s">
        <v>655</v>
      </c>
      <c r="Q158" s="147" t="s">
        <v>485</v>
      </c>
      <c r="R158" s="147" t="s">
        <v>485</v>
      </c>
      <c r="S158" s="148"/>
      <c r="T158" s="148"/>
      <c r="U158" s="148"/>
      <c r="V158" s="148"/>
      <c r="W158" s="148"/>
      <c r="X158" s="148"/>
      <c r="Y158" s="148"/>
      <c r="Z158" s="148"/>
      <c r="AA158" s="148"/>
      <c r="AB158" s="148"/>
      <c r="AC158" s="148"/>
      <c r="AD158" s="148"/>
      <c r="AE158" s="148"/>
      <c r="AF158" s="148"/>
      <c r="AG158" s="148"/>
      <c r="AH158" s="148"/>
      <c r="AI158" s="148"/>
      <c r="AJ158" s="148"/>
      <c r="AK158" s="148"/>
      <c r="AL158" s="148"/>
      <c r="AM158" s="148"/>
      <c r="AN158" s="148"/>
      <c r="AO158" s="148"/>
      <c r="AP158" s="148"/>
      <c r="AQ158" s="148"/>
      <c r="AR158" s="148"/>
      <c r="AS158" s="148"/>
      <c r="AT158" s="148"/>
      <c r="AU158" s="148"/>
      <c r="AV158" s="147" t="s">
        <v>489</v>
      </c>
      <c r="AW158" s="147" t="s">
        <v>2121</v>
      </c>
      <c r="AX158" s="147" t="s">
        <v>489</v>
      </c>
      <c r="AY158" s="147" t="s">
        <v>489</v>
      </c>
    </row>
    <row r="159" spans="1:51" ht="30" customHeight="1">
      <c r="A159" s="144" t="s">
        <v>1069</v>
      </c>
      <c r="B159" s="144" t="s">
        <v>489</v>
      </c>
      <c r="C159" s="144" t="s">
        <v>849</v>
      </c>
      <c r="D159" s="145">
        <v>1.36</v>
      </c>
      <c r="E159" s="155">
        <f>'단가대비표(기계소방)'!O45</f>
        <v>5000</v>
      </c>
      <c r="F159" s="154">
        <f t="shared" si="33"/>
        <v>6800</v>
      </c>
      <c r="G159" s="155">
        <f>'단가대비표(기계소방)'!P45</f>
        <v>0</v>
      </c>
      <c r="H159" s="154">
        <f t="shared" si="34"/>
        <v>0</v>
      </c>
      <c r="I159" s="155">
        <f>'단가대비표(기계소방)'!V45</f>
        <v>0</v>
      </c>
      <c r="J159" s="154">
        <f t="shared" si="35"/>
        <v>0</v>
      </c>
      <c r="K159" s="155">
        <f t="shared" si="36"/>
        <v>5000</v>
      </c>
      <c r="L159" s="154">
        <f t="shared" si="36"/>
        <v>6800</v>
      </c>
      <c r="M159" s="144" t="s">
        <v>489</v>
      </c>
      <c r="N159" s="147" t="s">
        <v>1742</v>
      </c>
      <c r="O159" s="147" t="s">
        <v>2122</v>
      </c>
      <c r="P159" s="147" t="s">
        <v>485</v>
      </c>
      <c r="Q159" s="147" t="s">
        <v>485</v>
      </c>
      <c r="R159" s="147" t="s">
        <v>655</v>
      </c>
      <c r="S159" s="148"/>
      <c r="T159" s="148"/>
      <c r="U159" s="148"/>
      <c r="V159" s="148"/>
      <c r="W159" s="148"/>
      <c r="X159" s="148"/>
      <c r="Y159" s="148"/>
      <c r="Z159" s="148"/>
      <c r="AA159" s="148"/>
      <c r="AB159" s="148"/>
      <c r="AC159" s="148"/>
      <c r="AD159" s="148"/>
      <c r="AE159" s="148"/>
      <c r="AF159" s="148"/>
      <c r="AG159" s="148"/>
      <c r="AH159" s="148"/>
      <c r="AI159" s="148"/>
      <c r="AJ159" s="148"/>
      <c r="AK159" s="148"/>
      <c r="AL159" s="148"/>
      <c r="AM159" s="148"/>
      <c r="AN159" s="148"/>
      <c r="AO159" s="148"/>
      <c r="AP159" s="148"/>
      <c r="AQ159" s="148"/>
      <c r="AR159" s="148"/>
      <c r="AS159" s="148"/>
      <c r="AT159" s="148"/>
      <c r="AU159" s="148"/>
      <c r="AV159" s="147" t="s">
        <v>489</v>
      </c>
      <c r="AW159" s="147" t="s">
        <v>2123</v>
      </c>
      <c r="AX159" s="147" t="s">
        <v>489</v>
      </c>
      <c r="AY159" s="147" t="s">
        <v>489</v>
      </c>
    </row>
    <row r="160" spans="1:51" ht="30" customHeight="1">
      <c r="A160" s="144" t="s">
        <v>755</v>
      </c>
      <c r="B160" s="144" t="s">
        <v>664</v>
      </c>
      <c r="C160" s="144" t="s">
        <v>317</v>
      </c>
      <c r="D160" s="145">
        <v>5.8599999999999999E-2</v>
      </c>
      <c r="E160" s="155">
        <f>'단가대비표(기계소방)'!O196</f>
        <v>0</v>
      </c>
      <c r="F160" s="154">
        <f t="shared" si="33"/>
        <v>0</v>
      </c>
      <c r="G160" s="155">
        <f>'단가대비표(기계소방)'!P196</f>
        <v>214118</v>
      </c>
      <c r="H160" s="154">
        <f t="shared" si="34"/>
        <v>12547.3</v>
      </c>
      <c r="I160" s="155">
        <f>'단가대비표(기계소방)'!V196</f>
        <v>0</v>
      </c>
      <c r="J160" s="154">
        <f t="shared" si="35"/>
        <v>0</v>
      </c>
      <c r="K160" s="155">
        <f t="shared" si="36"/>
        <v>214118</v>
      </c>
      <c r="L160" s="154">
        <f t="shared" si="36"/>
        <v>12547.3</v>
      </c>
      <c r="M160" s="144" t="s">
        <v>489</v>
      </c>
      <c r="N160" s="147" t="s">
        <v>1742</v>
      </c>
      <c r="O160" s="147" t="s">
        <v>1696</v>
      </c>
      <c r="P160" s="147" t="s">
        <v>485</v>
      </c>
      <c r="Q160" s="147" t="s">
        <v>485</v>
      </c>
      <c r="R160" s="147" t="s">
        <v>655</v>
      </c>
      <c r="S160" s="148"/>
      <c r="T160" s="148"/>
      <c r="U160" s="148"/>
      <c r="V160" s="148"/>
      <c r="W160" s="148">
        <v>2</v>
      </c>
      <c r="X160" s="148"/>
      <c r="Y160" s="148"/>
      <c r="Z160" s="148"/>
      <c r="AA160" s="148"/>
      <c r="AB160" s="148"/>
      <c r="AC160" s="148"/>
      <c r="AD160" s="148"/>
      <c r="AE160" s="148"/>
      <c r="AF160" s="148"/>
      <c r="AG160" s="148"/>
      <c r="AH160" s="148"/>
      <c r="AI160" s="148"/>
      <c r="AJ160" s="148"/>
      <c r="AK160" s="148"/>
      <c r="AL160" s="148"/>
      <c r="AM160" s="148"/>
      <c r="AN160" s="148"/>
      <c r="AO160" s="148"/>
      <c r="AP160" s="148"/>
      <c r="AQ160" s="148"/>
      <c r="AR160" s="148"/>
      <c r="AS160" s="148"/>
      <c r="AT160" s="148"/>
      <c r="AU160" s="148"/>
      <c r="AV160" s="147" t="s">
        <v>489</v>
      </c>
      <c r="AW160" s="147" t="s">
        <v>2124</v>
      </c>
      <c r="AX160" s="147" t="s">
        <v>489</v>
      </c>
      <c r="AY160" s="147" t="s">
        <v>489</v>
      </c>
    </row>
    <row r="161" spans="1:51" ht="30" customHeight="1">
      <c r="A161" s="144" t="s">
        <v>663</v>
      </c>
      <c r="B161" s="144" t="s">
        <v>664</v>
      </c>
      <c r="C161" s="144" t="s">
        <v>317</v>
      </c>
      <c r="D161" s="145">
        <v>1.5299999999999999E-2</v>
      </c>
      <c r="E161" s="155">
        <f>'단가대비표(기계소방)'!O191</f>
        <v>0</v>
      </c>
      <c r="F161" s="154">
        <f t="shared" si="33"/>
        <v>0</v>
      </c>
      <c r="G161" s="155">
        <f>'단가대비표(기계소방)'!P191</f>
        <v>157068</v>
      </c>
      <c r="H161" s="154">
        <f t="shared" si="34"/>
        <v>2403.1</v>
      </c>
      <c r="I161" s="155">
        <f>'단가대비표(기계소방)'!V191</f>
        <v>0</v>
      </c>
      <c r="J161" s="154">
        <f t="shared" si="35"/>
        <v>0</v>
      </c>
      <c r="K161" s="155">
        <f t="shared" si="36"/>
        <v>157068</v>
      </c>
      <c r="L161" s="154">
        <f t="shared" si="36"/>
        <v>2403.1</v>
      </c>
      <c r="M161" s="144" t="s">
        <v>489</v>
      </c>
      <c r="N161" s="147" t="s">
        <v>1742</v>
      </c>
      <c r="O161" s="147" t="s">
        <v>1564</v>
      </c>
      <c r="P161" s="147" t="s">
        <v>485</v>
      </c>
      <c r="Q161" s="147" t="s">
        <v>485</v>
      </c>
      <c r="R161" s="147" t="s">
        <v>655</v>
      </c>
      <c r="S161" s="148"/>
      <c r="T161" s="148"/>
      <c r="U161" s="148"/>
      <c r="V161" s="148"/>
      <c r="W161" s="148">
        <v>2</v>
      </c>
      <c r="X161" s="148"/>
      <c r="Y161" s="148"/>
      <c r="Z161" s="148"/>
      <c r="AA161" s="148"/>
      <c r="AB161" s="148"/>
      <c r="AC161" s="148"/>
      <c r="AD161" s="148"/>
      <c r="AE161" s="148"/>
      <c r="AF161" s="148"/>
      <c r="AG161" s="148"/>
      <c r="AH161" s="148"/>
      <c r="AI161" s="148"/>
      <c r="AJ161" s="148"/>
      <c r="AK161" s="148"/>
      <c r="AL161" s="148"/>
      <c r="AM161" s="148"/>
      <c r="AN161" s="148"/>
      <c r="AO161" s="148"/>
      <c r="AP161" s="148"/>
      <c r="AQ161" s="148"/>
      <c r="AR161" s="148"/>
      <c r="AS161" s="148"/>
      <c r="AT161" s="148"/>
      <c r="AU161" s="148"/>
      <c r="AV161" s="147" t="s">
        <v>489</v>
      </c>
      <c r="AW161" s="147" t="s">
        <v>2125</v>
      </c>
      <c r="AX161" s="147" t="s">
        <v>489</v>
      </c>
      <c r="AY161" s="147" t="s">
        <v>489</v>
      </c>
    </row>
    <row r="162" spans="1:51" ht="30" customHeight="1">
      <c r="A162" s="144" t="s">
        <v>666</v>
      </c>
      <c r="B162" s="144" t="s">
        <v>667</v>
      </c>
      <c r="C162" s="144" t="s">
        <v>387</v>
      </c>
      <c r="D162" s="145">
        <v>1</v>
      </c>
      <c r="E162" s="155">
        <f>TRUNC(SUMIF(W156:W162, RIGHTB(O162, 1), H156:H162)*U162, 2)</f>
        <v>448.51</v>
      </c>
      <c r="F162" s="154">
        <f t="shared" si="33"/>
        <v>448.5</v>
      </c>
      <c r="G162" s="155">
        <v>0</v>
      </c>
      <c r="H162" s="154">
        <f t="shared" si="34"/>
        <v>0</v>
      </c>
      <c r="I162" s="155">
        <v>0</v>
      </c>
      <c r="J162" s="154">
        <f t="shared" si="35"/>
        <v>0</v>
      </c>
      <c r="K162" s="155">
        <f t="shared" si="36"/>
        <v>448.5</v>
      </c>
      <c r="L162" s="154">
        <f t="shared" si="36"/>
        <v>448.5</v>
      </c>
      <c r="M162" s="144" t="s">
        <v>489</v>
      </c>
      <c r="N162" s="147" t="s">
        <v>1742</v>
      </c>
      <c r="O162" s="147" t="s">
        <v>1698</v>
      </c>
      <c r="P162" s="147" t="s">
        <v>485</v>
      </c>
      <c r="Q162" s="147" t="s">
        <v>485</v>
      </c>
      <c r="R162" s="147" t="s">
        <v>485</v>
      </c>
      <c r="S162" s="148">
        <v>1</v>
      </c>
      <c r="T162" s="148">
        <v>0</v>
      </c>
      <c r="U162" s="148">
        <v>0.03</v>
      </c>
      <c r="V162" s="148"/>
      <c r="W162" s="148"/>
      <c r="X162" s="148"/>
      <c r="Y162" s="148"/>
      <c r="Z162" s="148"/>
      <c r="AA162" s="148"/>
      <c r="AB162" s="148"/>
      <c r="AC162" s="148"/>
      <c r="AD162" s="148"/>
      <c r="AE162" s="148"/>
      <c r="AF162" s="148"/>
      <c r="AG162" s="148"/>
      <c r="AH162" s="148"/>
      <c r="AI162" s="148"/>
      <c r="AJ162" s="148"/>
      <c r="AK162" s="148"/>
      <c r="AL162" s="148"/>
      <c r="AM162" s="148"/>
      <c r="AN162" s="148"/>
      <c r="AO162" s="148"/>
      <c r="AP162" s="148"/>
      <c r="AQ162" s="148"/>
      <c r="AR162" s="148"/>
      <c r="AS162" s="148"/>
      <c r="AT162" s="148"/>
      <c r="AU162" s="148"/>
      <c r="AV162" s="147" t="s">
        <v>489</v>
      </c>
      <c r="AW162" s="147" t="s">
        <v>2120</v>
      </c>
      <c r="AX162" s="147" t="s">
        <v>489</v>
      </c>
      <c r="AY162" s="147" t="s">
        <v>489</v>
      </c>
    </row>
    <row r="163" spans="1:51" ht="30" customHeight="1">
      <c r="A163" s="144" t="s">
        <v>993</v>
      </c>
      <c r="B163" s="144" t="s">
        <v>489</v>
      </c>
      <c r="C163" s="144" t="s">
        <v>489</v>
      </c>
      <c r="D163" s="145"/>
      <c r="E163" s="155"/>
      <c r="F163" s="154">
        <f>TRUNC(SUMIF(N156:N162, N155, F156:F162),0)</f>
        <v>19179</v>
      </c>
      <c r="G163" s="155"/>
      <c r="H163" s="154">
        <f>TRUNC(SUMIF(N156:N162, N155, H156:H162),0)</f>
        <v>14950</v>
      </c>
      <c r="I163" s="155"/>
      <c r="J163" s="154">
        <f>TRUNC(SUMIF(N156:N162, N155, J156:J162),0)</f>
        <v>0</v>
      </c>
      <c r="K163" s="155"/>
      <c r="L163" s="154">
        <f>F163+H163+J163</f>
        <v>34129</v>
      </c>
      <c r="M163" s="144" t="s">
        <v>489</v>
      </c>
      <c r="N163" s="147" t="s">
        <v>668</v>
      </c>
      <c r="O163" s="147" t="s">
        <v>668</v>
      </c>
      <c r="P163" s="147" t="s">
        <v>489</v>
      </c>
      <c r="Q163" s="147" t="s">
        <v>489</v>
      </c>
      <c r="R163" s="147" t="s">
        <v>489</v>
      </c>
      <c r="S163" s="148"/>
      <c r="T163" s="148"/>
      <c r="U163" s="148"/>
      <c r="V163" s="148"/>
      <c r="W163" s="148"/>
      <c r="X163" s="148"/>
      <c r="Y163" s="148"/>
      <c r="Z163" s="148"/>
      <c r="AA163" s="148"/>
      <c r="AB163" s="148"/>
      <c r="AC163" s="148"/>
      <c r="AD163" s="148"/>
      <c r="AE163" s="148"/>
      <c r="AF163" s="148"/>
      <c r="AG163" s="148"/>
      <c r="AH163" s="148"/>
      <c r="AI163" s="148"/>
      <c r="AJ163" s="148"/>
      <c r="AK163" s="148"/>
      <c r="AL163" s="148"/>
      <c r="AM163" s="148"/>
      <c r="AN163" s="148"/>
      <c r="AO163" s="148"/>
      <c r="AP163" s="148"/>
      <c r="AQ163" s="148"/>
      <c r="AR163" s="148"/>
      <c r="AS163" s="148"/>
      <c r="AT163" s="148"/>
      <c r="AU163" s="148"/>
      <c r="AV163" s="147" t="s">
        <v>489</v>
      </c>
      <c r="AW163" s="147" t="s">
        <v>489</v>
      </c>
      <c r="AX163" s="147" t="s">
        <v>489</v>
      </c>
      <c r="AY163" s="147" t="s">
        <v>489</v>
      </c>
    </row>
    <row r="164" spans="1:51" ht="30" customHeight="1">
      <c r="A164" s="145"/>
      <c r="B164" s="145"/>
      <c r="C164" s="145"/>
      <c r="D164" s="145"/>
      <c r="E164" s="155"/>
      <c r="F164" s="154"/>
      <c r="G164" s="155"/>
      <c r="H164" s="154"/>
      <c r="I164" s="155"/>
      <c r="J164" s="154"/>
      <c r="K164" s="155"/>
      <c r="L164" s="154"/>
      <c r="M164" s="145"/>
    </row>
    <row r="165" spans="1:51" ht="30" customHeight="1">
      <c r="A165" s="311" t="s">
        <v>1070</v>
      </c>
      <c r="B165" s="311"/>
      <c r="C165" s="311"/>
      <c r="D165" s="311"/>
      <c r="E165" s="312"/>
      <c r="F165" s="313"/>
      <c r="G165" s="312"/>
      <c r="H165" s="313"/>
      <c r="I165" s="312"/>
      <c r="J165" s="313"/>
      <c r="K165" s="312"/>
      <c r="L165" s="313"/>
      <c r="M165" s="311"/>
      <c r="N165" s="153" t="s">
        <v>1744</v>
      </c>
    </row>
    <row r="166" spans="1:51" ht="30" customHeight="1">
      <c r="A166" s="144" t="s">
        <v>1067</v>
      </c>
      <c r="B166" s="144" t="s">
        <v>1068</v>
      </c>
      <c r="C166" s="144" t="s">
        <v>671</v>
      </c>
      <c r="D166" s="145">
        <v>0.3</v>
      </c>
      <c r="E166" s="155">
        <f>'단가대비표(기계소방)'!O110</f>
        <v>36848</v>
      </c>
      <c r="F166" s="154">
        <f t="shared" ref="F166:F175" si="37">TRUNC(E166*D166,1)</f>
        <v>11054.4</v>
      </c>
      <c r="G166" s="155">
        <f>'단가대비표(기계소방)'!P110</f>
        <v>0</v>
      </c>
      <c r="H166" s="154">
        <f t="shared" ref="H166:H175" si="38">TRUNC(G166*D166,1)</f>
        <v>0</v>
      </c>
      <c r="I166" s="155">
        <f>'단가대비표(기계소방)'!V110</f>
        <v>0</v>
      </c>
      <c r="J166" s="154">
        <f t="shared" ref="J166:J175" si="39">TRUNC(I166*D166,1)</f>
        <v>0</v>
      </c>
      <c r="K166" s="155">
        <f t="shared" ref="K166:L175" si="40">TRUNC(E166+G166+I166,1)</f>
        <v>36848</v>
      </c>
      <c r="L166" s="154">
        <f t="shared" si="40"/>
        <v>11054.4</v>
      </c>
      <c r="M166" s="144" t="s">
        <v>489</v>
      </c>
      <c r="N166" s="147" t="s">
        <v>1744</v>
      </c>
      <c r="O166" s="147" t="s">
        <v>2118</v>
      </c>
      <c r="P166" s="147" t="s">
        <v>485</v>
      </c>
      <c r="Q166" s="147" t="s">
        <v>485</v>
      </c>
      <c r="R166" s="147" t="s">
        <v>655</v>
      </c>
      <c r="S166" s="148"/>
      <c r="T166" s="148"/>
      <c r="U166" s="148"/>
      <c r="V166" s="148">
        <v>1</v>
      </c>
      <c r="W166" s="148"/>
      <c r="X166" s="148"/>
      <c r="Y166" s="148"/>
      <c r="Z166" s="148"/>
      <c r="AA166" s="148"/>
      <c r="AB166" s="148"/>
      <c r="AC166" s="148"/>
      <c r="AD166" s="148"/>
      <c r="AE166" s="148"/>
      <c r="AF166" s="148"/>
      <c r="AG166" s="148"/>
      <c r="AH166" s="148"/>
      <c r="AI166" s="148"/>
      <c r="AJ166" s="148"/>
      <c r="AK166" s="148"/>
      <c r="AL166" s="148"/>
      <c r="AM166" s="148"/>
      <c r="AN166" s="148"/>
      <c r="AO166" s="148"/>
      <c r="AP166" s="148"/>
      <c r="AQ166" s="148"/>
      <c r="AR166" s="148"/>
      <c r="AS166" s="148"/>
      <c r="AT166" s="148"/>
      <c r="AU166" s="148"/>
      <c r="AV166" s="147" t="s">
        <v>489</v>
      </c>
      <c r="AW166" s="147" t="s">
        <v>2126</v>
      </c>
      <c r="AX166" s="147" t="s">
        <v>489</v>
      </c>
      <c r="AY166" s="147" t="s">
        <v>489</v>
      </c>
    </row>
    <row r="167" spans="1:51" ht="30" customHeight="1">
      <c r="A167" s="144" t="s">
        <v>728</v>
      </c>
      <c r="B167" s="144" t="s">
        <v>729</v>
      </c>
      <c r="C167" s="144" t="s">
        <v>387</v>
      </c>
      <c r="D167" s="145">
        <v>1</v>
      </c>
      <c r="E167" s="155">
        <f>TRUNC(SUMIF(V166:V175, RIGHTB(O167, 1), F166:F175)*U167, 2)</f>
        <v>331.63</v>
      </c>
      <c r="F167" s="154">
        <f t="shared" si="37"/>
        <v>331.6</v>
      </c>
      <c r="G167" s="155">
        <v>0</v>
      </c>
      <c r="H167" s="154">
        <f t="shared" si="38"/>
        <v>0</v>
      </c>
      <c r="I167" s="155">
        <v>0</v>
      </c>
      <c r="J167" s="154">
        <f t="shared" si="39"/>
        <v>0</v>
      </c>
      <c r="K167" s="155">
        <f t="shared" si="40"/>
        <v>331.6</v>
      </c>
      <c r="L167" s="154">
        <f t="shared" si="40"/>
        <v>331.6</v>
      </c>
      <c r="M167" s="144" t="s">
        <v>489</v>
      </c>
      <c r="N167" s="147" t="s">
        <v>1744</v>
      </c>
      <c r="O167" s="147" t="s">
        <v>1568</v>
      </c>
      <c r="P167" s="147" t="s">
        <v>485</v>
      </c>
      <c r="Q167" s="147" t="s">
        <v>485</v>
      </c>
      <c r="R167" s="147" t="s">
        <v>485</v>
      </c>
      <c r="S167" s="148">
        <v>0</v>
      </c>
      <c r="T167" s="148">
        <v>0</v>
      </c>
      <c r="U167" s="148">
        <v>0.03</v>
      </c>
      <c r="V167" s="148"/>
      <c r="W167" s="148"/>
      <c r="X167" s="148"/>
      <c r="Y167" s="148"/>
      <c r="Z167" s="148"/>
      <c r="AA167" s="148"/>
      <c r="AB167" s="148"/>
      <c r="AC167" s="148"/>
      <c r="AD167" s="148"/>
      <c r="AE167" s="148"/>
      <c r="AF167" s="148"/>
      <c r="AG167" s="148"/>
      <c r="AH167" s="148"/>
      <c r="AI167" s="148"/>
      <c r="AJ167" s="148"/>
      <c r="AK167" s="148"/>
      <c r="AL167" s="148"/>
      <c r="AM167" s="148"/>
      <c r="AN167" s="148"/>
      <c r="AO167" s="148"/>
      <c r="AP167" s="148"/>
      <c r="AQ167" s="148"/>
      <c r="AR167" s="148"/>
      <c r="AS167" s="148"/>
      <c r="AT167" s="148"/>
      <c r="AU167" s="148"/>
      <c r="AV167" s="147" t="s">
        <v>489</v>
      </c>
      <c r="AW167" s="147" t="s">
        <v>2127</v>
      </c>
      <c r="AX167" s="147" t="s">
        <v>489</v>
      </c>
      <c r="AY167" s="147" t="s">
        <v>489</v>
      </c>
    </row>
    <row r="168" spans="1:51" ht="30" customHeight="1">
      <c r="A168" s="144" t="s">
        <v>1041</v>
      </c>
      <c r="B168" s="144" t="s">
        <v>1071</v>
      </c>
      <c r="C168" s="144" t="s">
        <v>849</v>
      </c>
      <c r="D168" s="145">
        <v>1.2749999999999999</v>
      </c>
      <c r="E168" s="155">
        <f>'단가대비표(기계소방)'!O30</f>
        <v>1166</v>
      </c>
      <c r="F168" s="154">
        <f t="shared" si="37"/>
        <v>1486.6</v>
      </c>
      <c r="G168" s="155">
        <f>'단가대비표(기계소방)'!P30</f>
        <v>0</v>
      </c>
      <c r="H168" s="154">
        <f t="shared" si="38"/>
        <v>0</v>
      </c>
      <c r="I168" s="155">
        <f>'단가대비표(기계소방)'!V30</f>
        <v>0</v>
      </c>
      <c r="J168" s="154">
        <f t="shared" si="39"/>
        <v>0</v>
      </c>
      <c r="K168" s="155">
        <f t="shared" si="40"/>
        <v>1166</v>
      </c>
      <c r="L168" s="154">
        <f t="shared" si="40"/>
        <v>1486.6</v>
      </c>
      <c r="M168" s="144" t="s">
        <v>489</v>
      </c>
      <c r="N168" s="147" t="s">
        <v>1744</v>
      </c>
      <c r="O168" s="147" t="s">
        <v>2128</v>
      </c>
      <c r="P168" s="147" t="s">
        <v>485</v>
      </c>
      <c r="Q168" s="147" t="s">
        <v>485</v>
      </c>
      <c r="R168" s="147" t="s">
        <v>655</v>
      </c>
      <c r="S168" s="148"/>
      <c r="T168" s="148"/>
      <c r="U168" s="148"/>
      <c r="V168" s="148"/>
      <c r="W168" s="148"/>
      <c r="X168" s="148"/>
      <c r="Y168" s="148"/>
      <c r="Z168" s="148"/>
      <c r="AA168" s="148"/>
      <c r="AB168" s="148"/>
      <c r="AC168" s="148"/>
      <c r="AD168" s="148"/>
      <c r="AE168" s="148"/>
      <c r="AF168" s="148"/>
      <c r="AG168" s="148"/>
      <c r="AH168" s="148"/>
      <c r="AI168" s="148"/>
      <c r="AJ168" s="148"/>
      <c r="AK168" s="148"/>
      <c r="AL168" s="148"/>
      <c r="AM168" s="148"/>
      <c r="AN168" s="148"/>
      <c r="AO168" s="148"/>
      <c r="AP168" s="148"/>
      <c r="AQ168" s="148"/>
      <c r="AR168" s="148"/>
      <c r="AS168" s="148"/>
      <c r="AT168" s="148"/>
      <c r="AU168" s="148"/>
      <c r="AV168" s="147" t="s">
        <v>489</v>
      </c>
      <c r="AW168" s="147" t="s">
        <v>2129</v>
      </c>
      <c r="AX168" s="147" t="s">
        <v>489</v>
      </c>
      <c r="AY168" s="147" t="s">
        <v>489</v>
      </c>
    </row>
    <row r="169" spans="1:51" ht="30" customHeight="1">
      <c r="A169" s="144" t="s">
        <v>1069</v>
      </c>
      <c r="B169" s="144" t="s">
        <v>489</v>
      </c>
      <c r="C169" s="144" t="s">
        <v>849</v>
      </c>
      <c r="D169" s="145">
        <v>1.36</v>
      </c>
      <c r="E169" s="155">
        <f>'단가대비표(기계소방)'!O45</f>
        <v>5000</v>
      </c>
      <c r="F169" s="154">
        <f t="shared" si="37"/>
        <v>6800</v>
      </c>
      <c r="G169" s="155">
        <f>'단가대비표(기계소방)'!P45</f>
        <v>0</v>
      </c>
      <c r="H169" s="154">
        <f t="shared" si="38"/>
        <v>0</v>
      </c>
      <c r="I169" s="155">
        <f>'단가대비표(기계소방)'!V45</f>
        <v>0</v>
      </c>
      <c r="J169" s="154">
        <f t="shared" si="39"/>
        <v>0</v>
      </c>
      <c r="K169" s="155">
        <f t="shared" si="40"/>
        <v>5000</v>
      </c>
      <c r="L169" s="154">
        <f t="shared" si="40"/>
        <v>6800</v>
      </c>
      <c r="M169" s="144" t="s">
        <v>489</v>
      </c>
      <c r="N169" s="147" t="s">
        <v>1744</v>
      </c>
      <c r="O169" s="147" t="s">
        <v>2122</v>
      </c>
      <c r="P169" s="147" t="s">
        <v>485</v>
      </c>
      <c r="Q169" s="147" t="s">
        <v>485</v>
      </c>
      <c r="R169" s="147" t="s">
        <v>655</v>
      </c>
      <c r="S169" s="148"/>
      <c r="T169" s="148"/>
      <c r="U169" s="148"/>
      <c r="V169" s="148"/>
      <c r="W169" s="148"/>
      <c r="X169" s="148"/>
      <c r="Y169" s="148"/>
      <c r="Z169" s="148"/>
      <c r="AA169" s="148"/>
      <c r="AB169" s="148"/>
      <c r="AC169" s="148"/>
      <c r="AD169" s="148"/>
      <c r="AE169" s="148"/>
      <c r="AF169" s="148"/>
      <c r="AG169" s="148"/>
      <c r="AH169" s="148"/>
      <c r="AI169" s="148"/>
      <c r="AJ169" s="148"/>
      <c r="AK169" s="148"/>
      <c r="AL169" s="148"/>
      <c r="AM169" s="148"/>
      <c r="AN169" s="148"/>
      <c r="AO169" s="148"/>
      <c r="AP169" s="148"/>
      <c r="AQ169" s="148"/>
      <c r="AR169" s="148"/>
      <c r="AS169" s="148"/>
      <c r="AT169" s="148"/>
      <c r="AU169" s="148"/>
      <c r="AV169" s="147" t="s">
        <v>489</v>
      </c>
      <c r="AW169" s="147" t="s">
        <v>2130</v>
      </c>
      <c r="AX169" s="147" t="s">
        <v>489</v>
      </c>
      <c r="AY169" s="147" t="s">
        <v>489</v>
      </c>
    </row>
    <row r="170" spans="1:51" ht="30" customHeight="1">
      <c r="A170" s="144" t="s">
        <v>817</v>
      </c>
      <c r="B170" s="144" t="s">
        <v>954</v>
      </c>
      <c r="C170" s="144" t="s">
        <v>735</v>
      </c>
      <c r="D170" s="145">
        <v>1</v>
      </c>
      <c r="E170" s="155">
        <f>'일대목록(기계소방)'!E68</f>
        <v>545</v>
      </c>
      <c r="F170" s="154">
        <f t="shared" si="37"/>
        <v>545</v>
      </c>
      <c r="G170" s="155">
        <f>'일대목록(기계소방)'!F68</f>
        <v>0</v>
      </c>
      <c r="H170" s="154">
        <f t="shared" si="38"/>
        <v>0</v>
      </c>
      <c r="I170" s="155">
        <f>'일대목록(기계소방)'!G68</f>
        <v>0</v>
      </c>
      <c r="J170" s="154">
        <f t="shared" si="39"/>
        <v>0</v>
      </c>
      <c r="K170" s="155">
        <f t="shared" si="40"/>
        <v>545</v>
      </c>
      <c r="L170" s="154">
        <f t="shared" si="40"/>
        <v>545</v>
      </c>
      <c r="M170" s="144" t="s">
        <v>489</v>
      </c>
      <c r="N170" s="147" t="s">
        <v>1744</v>
      </c>
      <c r="O170" s="147" t="s">
        <v>1977</v>
      </c>
      <c r="P170" s="147" t="s">
        <v>655</v>
      </c>
      <c r="Q170" s="147" t="s">
        <v>485</v>
      </c>
      <c r="R170" s="147" t="s">
        <v>485</v>
      </c>
      <c r="S170" s="148"/>
      <c r="T170" s="148"/>
      <c r="U170" s="148"/>
      <c r="V170" s="148"/>
      <c r="W170" s="148"/>
      <c r="X170" s="148"/>
      <c r="Y170" s="148"/>
      <c r="Z170" s="148"/>
      <c r="AA170" s="148"/>
      <c r="AB170" s="148"/>
      <c r="AC170" s="148"/>
      <c r="AD170" s="148"/>
      <c r="AE170" s="148"/>
      <c r="AF170" s="148"/>
      <c r="AG170" s="148"/>
      <c r="AH170" s="148"/>
      <c r="AI170" s="148"/>
      <c r="AJ170" s="148"/>
      <c r="AK170" s="148"/>
      <c r="AL170" s="148"/>
      <c r="AM170" s="148"/>
      <c r="AN170" s="148"/>
      <c r="AO170" s="148"/>
      <c r="AP170" s="148"/>
      <c r="AQ170" s="148"/>
      <c r="AR170" s="148"/>
      <c r="AS170" s="148"/>
      <c r="AT170" s="148"/>
      <c r="AU170" s="148"/>
      <c r="AV170" s="147" t="s">
        <v>489</v>
      </c>
      <c r="AW170" s="147" t="s">
        <v>2131</v>
      </c>
      <c r="AX170" s="147" t="s">
        <v>489</v>
      </c>
      <c r="AY170" s="147" t="s">
        <v>489</v>
      </c>
    </row>
    <row r="171" spans="1:51" ht="30" customHeight="1">
      <c r="A171" s="144" t="s">
        <v>956</v>
      </c>
      <c r="B171" s="144" t="s">
        <v>957</v>
      </c>
      <c r="C171" s="144" t="s">
        <v>671</v>
      </c>
      <c r="D171" s="145">
        <v>1.226</v>
      </c>
      <c r="E171" s="155">
        <f>'일대목록(기계소방)'!E69</f>
        <v>371</v>
      </c>
      <c r="F171" s="154">
        <f t="shared" si="37"/>
        <v>454.8</v>
      </c>
      <c r="G171" s="155">
        <f>'일대목록(기계소방)'!F69</f>
        <v>1090</v>
      </c>
      <c r="H171" s="154">
        <f t="shared" si="38"/>
        <v>1336.3</v>
      </c>
      <c r="I171" s="155">
        <f>'일대목록(기계소방)'!G69</f>
        <v>0</v>
      </c>
      <c r="J171" s="154">
        <f t="shared" si="39"/>
        <v>0</v>
      </c>
      <c r="K171" s="155">
        <f t="shared" si="40"/>
        <v>1461</v>
      </c>
      <c r="L171" s="154">
        <f t="shared" si="40"/>
        <v>1791.1</v>
      </c>
      <c r="M171" s="144" t="s">
        <v>489</v>
      </c>
      <c r="N171" s="147" t="s">
        <v>1744</v>
      </c>
      <c r="O171" s="147" t="s">
        <v>1978</v>
      </c>
      <c r="P171" s="147" t="s">
        <v>655</v>
      </c>
      <c r="Q171" s="147" t="s">
        <v>485</v>
      </c>
      <c r="R171" s="147" t="s">
        <v>485</v>
      </c>
      <c r="S171" s="148"/>
      <c r="T171" s="148"/>
      <c r="U171" s="148"/>
      <c r="V171" s="148"/>
      <c r="W171" s="148"/>
      <c r="X171" s="148"/>
      <c r="Y171" s="148"/>
      <c r="Z171" s="148"/>
      <c r="AA171" s="148"/>
      <c r="AB171" s="148"/>
      <c r="AC171" s="148"/>
      <c r="AD171" s="148"/>
      <c r="AE171" s="148"/>
      <c r="AF171" s="148"/>
      <c r="AG171" s="148"/>
      <c r="AH171" s="148"/>
      <c r="AI171" s="148"/>
      <c r="AJ171" s="148"/>
      <c r="AK171" s="148"/>
      <c r="AL171" s="148"/>
      <c r="AM171" s="148"/>
      <c r="AN171" s="148"/>
      <c r="AO171" s="148"/>
      <c r="AP171" s="148"/>
      <c r="AQ171" s="148"/>
      <c r="AR171" s="148"/>
      <c r="AS171" s="148"/>
      <c r="AT171" s="148"/>
      <c r="AU171" s="148"/>
      <c r="AV171" s="147" t="s">
        <v>489</v>
      </c>
      <c r="AW171" s="147" t="s">
        <v>2132</v>
      </c>
      <c r="AX171" s="147" t="s">
        <v>489</v>
      </c>
      <c r="AY171" s="147" t="s">
        <v>489</v>
      </c>
    </row>
    <row r="172" spans="1:51" ht="30" customHeight="1">
      <c r="A172" s="144" t="s">
        <v>959</v>
      </c>
      <c r="B172" s="144" t="s">
        <v>957</v>
      </c>
      <c r="C172" s="144" t="s">
        <v>671</v>
      </c>
      <c r="D172" s="145">
        <v>1.038</v>
      </c>
      <c r="E172" s="155">
        <f>'일대목록(기계소방)'!E70</f>
        <v>804</v>
      </c>
      <c r="F172" s="154">
        <f t="shared" si="37"/>
        <v>834.5</v>
      </c>
      <c r="G172" s="155">
        <f>'일대목록(기계소방)'!F70</f>
        <v>7869</v>
      </c>
      <c r="H172" s="154">
        <f t="shared" si="38"/>
        <v>8168</v>
      </c>
      <c r="I172" s="155">
        <f>'일대목록(기계소방)'!G70</f>
        <v>55</v>
      </c>
      <c r="J172" s="154">
        <f t="shared" si="39"/>
        <v>57</v>
      </c>
      <c r="K172" s="155">
        <f t="shared" si="40"/>
        <v>8728</v>
      </c>
      <c r="L172" s="154">
        <f t="shared" si="40"/>
        <v>9059.5</v>
      </c>
      <c r="M172" s="144" t="s">
        <v>489</v>
      </c>
      <c r="N172" s="147" t="s">
        <v>1744</v>
      </c>
      <c r="O172" s="147" t="s">
        <v>1979</v>
      </c>
      <c r="P172" s="147" t="s">
        <v>655</v>
      </c>
      <c r="Q172" s="147" t="s">
        <v>485</v>
      </c>
      <c r="R172" s="147" t="s">
        <v>485</v>
      </c>
      <c r="S172" s="148"/>
      <c r="T172" s="148"/>
      <c r="U172" s="148"/>
      <c r="V172" s="148"/>
      <c r="W172" s="148"/>
      <c r="X172" s="148"/>
      <c r="Y172" s="148"/>
      <c r="Z172" s="148"/>
      <c r="AA172" s="148"/>
      <c r="AB172" s="148"/>
      <c r="AC172" s="148"/>
      <c r="AD172" s="148"/>
      <c r="AE172" s="148"/>
      <c r="AF172" s="148"/>
      <c r="AG172" s="148"/>
      <c r="AH172" s="148"/>
      <c r="AI172" s="148"/>
      <c r="AJ172" s="148"/>
      <c r="AK172" s="148"/>
      <c r="AL172" s="148"/>
      <c r="AM172" s="148"/>
      <c r="AN172" s="148"/>
      <c r="AO172" s="148"/>
      <c r="AP172" s="148"/>
      <c r="AQ172" s="148"/>
      <c r="AR172" s="148"/>
      <c r="AS172" s="148"/>
      <c r="AT172" s="148"/>
      <c r="AU172" s="148"/>
      <c r="AV172" s="147" t="s">
        <v>489</v>
      </c>
      <c r="AW172" s="147" t="s">
        <v>2133</v>
      </c>
      <c r="AX172" s="147" t="s">
        <v>489</v>
      </c>
      <c r="AY172" s="147" t="s">
        <v>489</v>
      </c>
    </row>
    <row r="173" spans="1:51" ht="30" customHeight="1">
      <c r="A173" s="144" t="s">
        <v>755</v>
      </c>
      <c r="B173" s="144" t="s">
        <v>664</v>
      </c>
      <c r="C173" s="144" t="s">
        <v>317</v>
      </c>
      <c r="D173" s="145">
        <v>5.8599999999999999E-2</v>
      </c>
      <c r="E173" s="155">
        <f>'단가대비표(기계소방)'!O196</f>
        <v>0</v>
      </c>
      <c r="F173" s="154">
        <f t="shared" si="37"/>
        <v>0</v>
      </c>
      <c r="G173" s="155">
        <f>'단가대비표(기계소방)'!P196</f>
        <v>214118</v>
      </c>
      <c r="H173" s="154">
        <f t="shared" si="38"/>
        <v>12547.3</v>
      </c>
      <c r="I173" s="155">
        <f>'단가대비표(기계소방)'!V196</f>
        <v>0</v>
      </c>
      <c r="J173" s="154">
        <f t="shared" si="39"/>
        <v>0</v>
      </c>
      <c r="K173" s="155">
        <f t="shared" si="40"/>
        <v>214118</v>
      </c>
      <c r="L173" s="154">
        <f t="shared" si="40"/>
        <v>12547.3</v>
      </c>
      <c r="M173" s="144" t="s">
        <v>489</v>
      </c>
      <c r="N173" s="147" t="s">
        <v>1744</v>
      </c>
      <c r="O173" s="147" t="s">
        <v>1696</v>
      </c>
      <c r="P173" s="147" t="s">
        <v>485</v>
      </c>
      <c r="Q173" s="147" t="s">
        <v>485</v>
      </c>
      <c r="R173" s="147" t="s">
        <v>655</v>
      </c>
      <c r="S173" s="148"/>
      <c r="T173" s="148"/>
      <c r="U173" s="148"/>
      <c r="V173" s="148"/>
      <c r="W173" s="148">
        <v>2</v>
      </c>
      <c r="X173" s="148"/>
      <c r="Y173" s="148"/>
      <c r="Z173" s="148"/>
      <c r="AA173" s="148"/>
      <c r="AB173" s="148"/>
      <c r="AC173" s="148"/>
      <c r="AD173" s="148"/>
      <c r="AE173" s="148"/>
      <c r="AF173" s="148"/>
      <c r="AG173" s="148"/>
      <c r="AH173" s="148"/>
      <c r="AI173" s="148"/>
      <c r="AJ173" s="148"/>
      <c r="AK173" s="148"/>
      <c r="AL173" s="148"/>
      <c r="AM173" s="148"/>
      <c r="AN173" s="148"/>
      <c r="AO173" s="148"/>
      <c r="AP173" s="148"/>
      <c r="AQ173" s="148"/>
      <c r="AR173" s="148"/>
      <c r="AS173" s="148"/>
      <c r="AT173" s="148"/>
      <c r="AU173" s="148"/>
      <c r="AV173" s="147" t="s">
        <v>489</v>
      </c>
      <c r="AW173" s="147" t="s">
        <v>2134</v>
      </c>
      <c r="AX173" s="147" t="s">
        <v>489</v>
      </c>
      <c r="AY173" s="147" t="s">
        <v>489</v>
      </c>
    </row>
    <row r="174" spans="1:51" ht="30" customHeight="1">
      <c r="A174" s="144" t="s">
        <v>663</v>
      </c>
      <c r="B174" s="144" t="s">
        <v>664</v>
      </c>
      <c r="C174" s="144" t="s">
        <v>317</v>
      </c>
      <c r="D174" s="145">
        <v>1.5299999999999999E-2</v>
      </c>
      <c r="E174" s="155">
        <f>'단가대비표(기계소방)'!O191</f>
        <v>0</v>
      </c>
      <c r="F174" s="154">
        <f t="shared" si="37"/>
        <v>0</v>
      </c>
      <c r="G174" s="155">
        <f>'단가대비표(기계소방)'!P191</f>
        <v>157068</v>
      </c>
      <c r="H174" s="154">
        <f t="shared" si="38"/>
        <v>2403.1</v>
      </c>
      <c r="I174" s="155">
        <f>'단가대비표(기계소방)'!V191</f>
        <v>0</v>
      </c>
      <c r="J174" s="154">
        <f t="shared" si="39"/>
        <v>0</v>
      </c>
      <c r="K174" s="155">
        <f t="shared" si="40"/>
        <v>157068</v>
      </c>
      <c r="L174" s="154">
        <f t="shared" si="40"/>
        <v>2403.1</v>
      </c>
      <c r="M174" s="144" t="s">
        <v>489</v>
      </c>
      <c r="N174" s="147" t="s">
        <v>1744</v>
      </c>
      <c r="O174" s="147" t="s">
        <v>1564</v>
      </c>
      <c r="P174" s="147" t="s">
        <v>485</v>
      </c>
      <c r="Q174" s="147" t="s">
        <v>485</v>
      </c>
      <c r="R174" s="147" t="s">
        <v>655</v>
      </c>
      <c r="S174" s="148"/>
      <c r="T174" s="148"/>
      <c r="U174" s="148"/>
      <c r="V174" s="148"/>
      <c r="W174" s="148">
        <v>2</v>
      </c>
      <c r="X174" s="148"/>
      <c r="Y174" s="148"/>
      <c r="Z174" s="148"/>
      <c r="AA174" s="148"/>
      <c r="AB174" s="148"/>
      <c r="AC174" s="148"/>
      <c r="AD174" s="148"/>
      <c r="AE174" s="148"/>
      <c r="AF174" s="148"/>
      <c r="AG174" s="148"/>
      <c r="AH174" s="148"/>
      <c r="AI174" s="148"/>
      <c r="AJ174" s="148"/>
      <c r="AK174" s="148"/>
      <c r="AL174" s="148"/>
      <c r="AM174" s="148"/>
      <c r="AN174" s="148"/>
      <c r="AO174" s="148"/>
      <c r="AP174" s="148"/>
      <c r="AQ174" s="148"/>
      <c r="AR174" s="148"/>
      <c r="AS174" s="148"/>
      <c r="AT174" s="148"/>
      <c r="AU174" s="148"/>
      <c r="AV174" s="147" t="s">
        <v>489</v>
      </c>
      <c r="AW174" s="147" t="s">
        <v>2135</v>
      </c>
      <c r="AX174" s="147" t="s">
        <v>489</v>
      </c>
      <c r="AY174" s="147" t="s">
        <v>489</v>
      </c>
    </row>
    <row r="175" spans="1:51" ht="30" customHeight="1">
      <c r="A175" s="144" t="s">
        <v>666</v>
      </c>
      <c r="B175" s="144" t="s">
        <v>667</v>
      </c>
      <c r="C175" s="144" t="s">
        <v>387</v>
      </c>
      <c r="D175" s="145">
        <v>1</v>
      </c>
      <c r="E175" s="155">
        <f>TRUNC(SUMIF(W166:W175, RIGHTB(O175, 1), H166:H175)*U175, 2)</f>
        <v>448.51</v>
      </c>
      <c r="F175" s="154">
        <f t="shared" si="37"/>
        <v>448.5</v>
      </c>
      <c r="G175" s="155">
        <v>0</v>
      </c>
      <c r="H175" s="154">
        <f t="shared" si="38"/>
        <v>0</v>
      </c>
      <c r="I175" s="155">
        <v>0</v>
      </c>
      <c r="J175" s="154">
        <f t="shared" si="39"/>
        <v>0</v>
      </c>
      <c r="K175" s="155">
        <f t="shared" si="40"/>
        <v>448.5</v>
      </c>
      <c r="L175" s="154">
        <f t="shared" si="40"/>
        <v>448.5</v>
      </c>
      <c r="M175" s="144" t="s">
        <v>489</v>
      </c>
      <c r="N175" s="147" t="s">
        <v>1744</v>
      </c>
      <c r="O175" s="147" t="s">
        <v>1698</v>
      </c>
      <c r="P175" s="147" t="s">
        <v>485</v>
      </c>
      <c r="Q175" s="147" t="s">
        <v>485</v>
      </c>
      <c r="R175" s="147" t="s">
        <v>485</v>
      </c>
      <c r="S175" s="148">
        <v>1</v>
      </c>
      <c r="T175" s="148">
        <v>0</v>
      </c>
      <c r="U175" s="148">
        <v>0.03</v>
      </c>
      <c r="V175" s="148"/>
      <c r="W175" s="148"/>
      <c r="X175" s="148"/>
      <c r="Y175" s="148"/>
      <c r="Z175" s="148"/>
      <c r="AA175" s="148"/>
      <c r="AB175" s="148"/>
      <c r="AC175" s="148"/>
      <c r="AD175" s="148"/>
      <c r="AE175" s="148"/>
      <c r="AF175" s="148"/>
      <c r="AG175" s="148"/>
      <c r="AH175" s="148"/>
      <c r="AI175" s="148"/>
      <c r="AJ175" s="148"/>
      <c r="AK175" s="148"/>
      <c r="AL175" s="148"/>
      <c r="AM175" s="148"/>
      <c r="AN175" s="148"/>
      <c r="AO175" s="148"/>
      <c r="AP175" s="148"/>
      <c r="AQ175" s="148"/>
      <c r="AR175" s="148"/>
      <c r="AS175" s="148"/>
      <c r="AT175" s="148"/>
      <c r="AU175" s="148"/>
      <c r="AV175" s="147" t="s">
        <v>489</v>
      </c>
      <c r="AW175" s="147" t="s">
        <v>2136</v>
      </c>
      <c r="AX175" s="147" t="s">
        <v>489</v>
      </c>
      <c r="AY175" s="147" t="s">
        <v>489</v>
      </c>
    </row>
    <row r="176" spans="1:51" ht="30" customHeight="1">
      <c r="A176" s="144" t="s">
        <v>993</v>
      </c>
      <c r="B176" s="144" t="s">
        <v>489</v>
      </c>
      <c r="C176" s="144" t="s">
        <v>489</v>
      </c>
      <c r="D176" s="145"/>
      <c r="E176" s="155"/>
      <c r="F176" s="154">
        <f>TRUNC(SUMIF(N166:N175, N165, F166:F175),0)</f>
        <v>21955</v>
      </c>
      <c r="G176" s="155"/>
      <c r="H176" s="154">
        <f>TRUNC(SUMIF(N166:N175, N165, H166:H175),0)</f>
        <v>24454</v>
      </c>
      <c r="I176" s="155"/>
      <c r="J176" s="154">
        <f>TRUNC(SUMIF(N166:N175, N165, J166:J175),0)</f>
        <v>57</v>
      </c>
      <c r="K176" s="155"/>
      <c r="L176" s="154">
        <f>F176+H176+J176</f>
        <v>46466</v>
      </c>
      <c r="M176" s="144" t="s">
        <v>489</v>
      </c>
      <c r="N176" s="147" t="s">
        <v>668</v>
      </c>
      <c r="O176" s="147" t="s">
        <v>668</v>
      </c>
      <c r="P176" s="147" t="s">
        <v>489</v>
      </c>
      <c r="Q176" s="147" t="s">
        <v>489</v>
      </c>
      <c r="R176" s="147" t="s">
        <v>489</v>
      </c>
      <c r="S176" s="148"/>
      <c r="T176" s="148"/>
      <c r="U176" s="148"/>
      <c r="V176" s="148"/>
      <c r="W176" s="148"/>
      <c r="X176" s="148"/>
      <c r="Y176" s="148"/>
      <c r="Z176" s="148"/>
      <c r="AA176" s="148"/>
      <c r="AB176" s="148"/>
      <c r="AC176" s="148"/>
      <c r="AD176" s="148"/>
      <c r="AE176" s="148"/>
      <c r="AF176" s="148"/>
      <c r="AG176" s="148"/>
      <c r="AH176" s="148"/>
      <c r="AI176" s="148"/>
      <c r="AJ176" s="148"/>
      <c r="AK176" s="148"/>
      <c r="AL176" s="148"/>
      <c r="AM176" s="148"/>
      <c r="AN176" s="148"/>
      <c r="AO176" s="148"/>
      <c r="AP176" s="148"/>
      <c r="AQ176" s="148"/>
      <c r="AR176" s="148"/>
      <c r="AS176" s="148"/>
      <c r="AT176" s="148"/>
      <c r="AU176" s="148"/>
      <c r="AV176" s="147" t="s">
        <v>489</v>
      </c>
      <c r="AW176" s="147" t="s">
        <v>489</v>
      </c>
      <c r="AX176" s="147" t="s">
        <v>489</v>
      </c>
      <c r="AY176" s="147" t="s">
        <v>489</v>
      </c>
    </row>
    <row r="177" spans="1:51" ht="30" customHeight="1">
      <c r="A177" s="145"/>
      <c r="B177" s="145"/>
      <c r="C177" s="145"/>
      <c r="D177" s="145"/>
      <c r="E177" s="155"/>
      <c r="F177" s="154"/>
      <c r="G177" s="155"/>
      <c r="H177" s="154"/>
      <c r="I177" s="155"/>
      <c r="J177" s="154"/>
      <c r="K177" s="155"/>
      <c r="L177" s="154"/>
      <c r="M177" s="145"/>
    </row>
    <row r="178" spans="1:51" ht="30" customHeight="1">
      <c r="A178" s="311" t="s">
        <v>1072</v>
      </c>
      <c r="B178" s="311"/>
      <c r="C178" s="311"/>
      <c r="D178" s="311"/>
      <c r="E178" s="312"/>
      <c r="F178" s="313"/>
      <c r="G178" s="312"/>
      <c r="H178" s="313"/>
      <c r="I178" s="312"/>
      <c r="J178" s="313"/>
      <c r="K178" s="312"/>
      <c r="L178" s="313"/>
      <c r="M178" s="311"/>
      <c r="N178" s="153" t="s">
        <v>1746</v>
      </c>
    </row>
    <row r="179" spans="1:51" ht="30" customHeight="1">
      <c r="A179" s="144" t="s">
        <v>779</v>
      </c>
      <c r="B179" s="144" t="s">
        <v>780</v>
      </c>
      <c r="C179" s="144" t="s">
        <v>735</v>
      </c>
      <c r="D179" s="145">
        <v>1</v>
      </c>
      <c r="E179" s="155">
        <f>'단가대비표(기계소방)'!O50</f>
        <v>10368</v>
      </c>
      <c r="F179" s="154">
        <f>TRUNC(E179*D179,1)</f>
        <v>10368</v>
      </c>
      <c r="G179" s="155">
        <f>'단가대비표(기계소방)'!P50</f>
        <v>0</v>
      </c>
      <c r="H179" s="154">
        <f>TRUNC(G179*D179,1)</f>
        <v>0</v>
      </c>
      <c r="I179" s="155">
        <f>'단가대비표(기계소방)'!V50</f>
        <v>0</v>
      </c>
      <c r="J179" s="154">
        <f>TRUNC(I179*D179,1)</f>
        <v>0</v>
      </c>
      <c r="K179" s="155">
        <f t="shared" ref="K179:L183" si="41">TRUNC(E179+G179+I179,1)</f>
        <v>10368</v>
      </c>
      <c r="L179" s="154">
        <f t="shared" si="41"/>
        <v>10368</v>
      </c>
      <c r="M179" s="144" t="s">
        <v>489</v>
      </c>
      <c r="N179" s="147" t="s">
        <v>1746</v>
      </c>
      <c r="O179" s="147" t="s">
        <v>2137</v>
      </c>
      <c r="P179" s="147" t="s">
        <v>485</v>
      </c>
      <c r="Q179" s="147" t="s">
        <v>485</v>
      </c>
      <c r="R179" s="147" t="s">
        <v>655</v>
      </c>
      <c r="S179" s="148"/>
      <c r="T179" s="148"/>
      <c r="U179" s="148"/>
      <c r="V179" s="148"/>
      <c r="W179" s="148"/>
      <c r="X179" s="148"/>
      <c r="Y179" s="148"/>
      <c r="Z179" s="148"/>
      <c r="AA179" s="148"/>
      <c r="AB179" s="148"/>
      <c r="AC179" s="148"/>
      <c r="AD179" s="148"/>
      <c r="AE179" s="148"/>
      <c r="AF179" s="148"/>
      <c r="AG179" s="148"/>
      <c r="AH179" s="148"/>
      <c r="AI179" s="148"/>
      <c r="AJ179" s="148"/>
      <c r="AK179" s="148"/>
      <c r="AL179" s="148"/>
      <c r="AM179" s="148"/>
      <c r="AN179" s="148"/>
      <c r="AO179" s="148"/>
      <c r="AP179" s="148"/>
      <c r="AQ179" s="148"/>
      <c r="AR179" s="148"/>
      <c r="AS179" s="148"/>
      <c r="AT179" s="148"/>
      <c r="AU179" s="148"/>
      <c r="AV179" s="147" t="s">
        <v>489</v>
      </c>
      <c r="AW179" s="147" t="s">
        <v>2138</v>
      </c>
      <c r="AX179" s="147" t="s">
        <v>489</v>
      </c>
      <c r="AY179" s="147" t="s">
        <v>489</v>
      </c>
    </row>
    <row r="180" spans="1:51" ht="30" customHeight="1">
      <c r="A180" s="144" t="s">
        <v>1073</v>
      </c>
      <c r="B180" s="144" t="s">
        <v>736</v>
      </c>
      <c r="C180" s="144" t="s">
        <v>309</v>
      </c>
      <c r="D180" s="145">
        <v>1</v>
      </c>
      <c r="E180" s="155">
        <f>'단가대비표(기계소방)'!O71</f>
        <v>5921</v>
      </c>
      <c r="F180" s="154">
        <f>TRUNC(E180*D180,1)</f>
        <v>5921</v>
      </c>
      <c r="G180" s="155">
        <f>'단가대비표(기계소방)'!P71</f>
        <v>0</v>
      </c>
      <c r="H180" s="154">
        <f>TRUNC(G180*D180,1)</f>
        <v>0</v>
      </c>
      <c r="I180" s="155">
        <f>'단가대비표(기계소방)'!V71</f>
        <v>0</v>
      </c>
      <c r="J180" s="154">
        <f>TRUNC(I180*D180,1)</f>
        <v>0</v>
      </c>
      <c r="K180" s="155">
        <f t="shared" si="41"/>
        <v>5921</v>
      </c>
      <c r="L180" s="154">
        <f t="shared" si="41"/>
        <v>5921</v>
      </c>
      <c r="M180" s="144" t="s">
        <v>489</v>
      </c>
      <c r="N180" s="147" t="s">
        <v>1746</v>
      </c>
      <c r="O180" s="147" t="s">
        <v>2139</v>
      </c>
      <c r="P180" s="147" t="s">
        <v>485</v>
      </c>
      <c r="Q180" s="147" t="s">
        <v>485</v>
      </c>
      <c r="R180" s="147" t="s">
        <v>655</v>
      </c>
      <c r="S180" s="148"/>
      <c r="T180" s="148"/>
      <c r="U180" s="148"/>
      <c r="V180" s="148"/>
      <c r="W180" s="148"/>
      <c r="X180" s="148"/>
      <c r="Y180" s="148"/>
      <c r="Z180" s="148"/>
      <c r="AA180" s="148"/>
      <c r="AB180" s="148"/>
      <c r="AC180" s="148"/>
      <c r="AD180" s="148"/>
      <c r="AE180" s="148"/>
      <c r="AF180" s="148"/>
      <c r="AG180" s="148"/>
      <c r="AH180" s="148"/>
      <c r="AI180" s="148"/>
      <c r="AJ180" s="148"/>
      <c r="AK180" s="148"/>
      <c r="AL180" s="148"/>
      <c r="AM180" s="148"/>
      <c r="AN180" s="148"/>
      <c r="AO180" s="148"/>
      <c r="AP180" s="148"/>
      <c r="AQ180" s="148"/>
      <c r="AR180" s="148"/>
      <c r="AS180" s="148"/>
      <c r="AT180" s="148"/>
      <c r="AU180" s="148"/>
      <c r="AV180" s="147" t="s">
        <v>489</v>
      </c>
      <c r="AW180" s="147" t="s">
        <v>2140</v>
      </c>
      <c r="AX180" s="147" t="s">
        <v>489</v>
      </c>
      <c r="AY180" s="147" t="s">
        <v>489</v>
      </c>
    </row>
    <row r="181" spans="1:51" ht="30" customHeight="1">
      <c r="A181" s="144" t="s">
        <v>755</v>
      </c>
      <c r="B181" s="144" t="s">
        <v>664</v>
      </c>
      <c r="C181" s="144" t="s">
        <v>317</v>
      </c>
      <c r="D181" s="145">
        <v>4.3299999999999998E-2</v>
      </c>
      <c r="E181" s="155">
        <f>'단가대비표(기계소방)'!O196</f>
        <v>0</v>
      </c>
      <c r="F181" s="154">
        <f>TRUNC(E181*D181,1)</f>
        <v>0</v>
      </c>
      <c r="G181" s="155">
        <f>'단가대비표(기계소방)'!P196</f>
        <v>214118</v>
      </c>
      <c r="H181" s="154">
        <f>TRUNC(G181*D181,1)</f>
        <v>9271.2999999999993</v>
      </c>
      <c r="I181" s="155">
        <f>'단가대비표(기계소방)'!V196</f>
        <v>0</v>
      </c>
      <c r="J181" s="154">
        <f>TRUNC(I181*D181,1)</f>
        <v>0</v>
      </c>
      <c r="K181" s="155">
        <f t="shared" si="41"/>
        <v>214118</v>
      </c>
      <c r="L181" s="154">
        <f t="shared" si="41"/>
        <v>9271.2999999999993</v>
      </c>
      <c r="M181" s="144" t="s">
        <v>489</v>
      </c>
      <c r="N181" s="147" t="s">
        <v>1746</v>
      </c>
      <c r="O181" s="147" t="s">
        <v>1696</v>
      </c>
      <c r="P181" s="147" t="s">
        <v>485</v>
      </c>
      <c r="Q181" s="147" t="s">
        <v>485</v>
      </c>
      <c r="R181" s="147" t="s">
        <v>655</v>
      </c>
      <c r="S181" s="148"/>
      <c r="T181" s="148"/>
      <c r="U181" s="148"/>
      <c r="V181" s="148">
        <v>1</v>
      </c>
      <c r="W181" s="148"/>
      <c r="X181" s="148"/>
      <c r="Y181" s="148"/>
      <c r="Z181" s="148"/>
      <c r="AA181" s="148"/>
      <c r="AB181" s="148"/>
      <c r="AC181" s="148"/>
      <c r="AD181" s="148"/>
      <c r="AE181" s="148"/>
      <c r="AF181" s="148"/>
      <c r="AG181" s="148"/>
      <c r="AH181" s="148"/>
      <c r="AI181" s="148"/>
      <c r="AJ181" s="148"/>
      <c r="AK181" s="148"/>
      <c r="AL181" s="148"/>
      <c r="AM181" s="148"/>
      <c r="AN181" s="148"/>
      <c r="AO181" s="148"/>
      <c r="AP181" s="148"/>
      <c r="AQ181" s="148"/>
      <c r="AR181" s="148"/>
      <c r="AS181" s="148"/>
      <c r="AT181" s="148"/>
      <c r="AU181" s="148"/>
      <c r="AV181" s="147" t="s">
        <v>489</v>
      </c>
      <c r="AW181" s="147" t="s">
        <v>2141</v>
      </c>
      <c r="AX181" s="147" t="s">
        <v>489</v>
      </c>
      <c r="AY181" s="147" t="s">
        <v>489</v>
      </c>
    </row>
    <row r="182" spans="1:51" ht="30" customHeight="1">
      <c r="A182" s="144" t="s">
        <v>663</v>
      </c>
      <c r="B182" s="144" t="s">
        <v>664</v>
      </c>
      <c r="C182" s="144" t="s">
        <v>317</v>
      </c>
      <c r="D182" s="145">
        <v>4.3299999999999998E-2</v>
      </c>
      <c r="E182" s="155">
        <f>'단가대비표(기계소방)'!O191</f>
        <v>0</v>
      </c>
      <c r="F182" s="154">
        <f>TRUNC(E182*D182,1)</f>
        <v>0</v>
      </c>
      <c r="G182" s="155">
        <f>'단가대비표(기계소방)'!P191</f>
        <v>157068</v>
      </c>
      <c r="H182" s="154">
        <f>TRUNC(G182*D182,1)</f>
        <v>6801</v>
      </c>
      <c r="I182" s="155">
        <f>'단가대비표(기계소방)'!V191</f>
        <v>0</v>
      </c>
      <c r="J182" s="154">
        <f>TRUNC(I182*D182,1)</f>
        <v>0</v>
      </c>
      <c r="K182" s="155">
        <f t="shared" si="41"/>
        <v>157068</v>
      </c>
      <c r="L182" s="154">
        <f t="shared" si="41"/>
        <v>6801</v>
      </c>
      <c r="M182" s="144" t="s">
        <v>489</v>
      </c>
      <c r="N182" s="147" t="s">
        <v>1746</v>
      </c>
      <c r="O182" s="147" t="s">
        <v>1564</v>
      </c>
      <c r="P182" s="147" t="s">
        <v>485</v>
      </c>
      <c r="Q182" s="147" t="s">
        <v>485</v>
      </c>
      <c r="R182" s="147" t="s">
        <v>655</v>
      </c>
      <c r="S182" s="148"/>
      <c r="T182" s="148"/>
      <c r="U182" s="148"/>
      <c r="V182" s="148">
        <v>1</v>
      </c>
      <c r="W182" s="148"/>
      <c r="X182" s="148"/>
      <c r="Y182" s="148"/>
      <c r="Z182" s="148"/>
      <c r="AA182" s="148"/>
      <c r="AB182" s="148"/>
      <c r="AC182" s="148"/>
      <c r="AD182" s="148"/>
      <c r="AE182" s="148"/>
      <c r="AF182" s="148"/>
      <c r="AG182" s="148"/>
      <c r="AH182" s="148"/>
      <c r="AI182" s="148"/>
      <c r="AJ182" s="148"/>
      <c r="AK182" s="148"/>
      <c r="AL182" s="148"/>
      <c r="AM182" s="148"/>
      <c r="AN182" s="148"/>
      <c r="AO182" s="148"/>
      <c r="AP182" s="148"/>
      <c r="AQ182" s="148"/>
      <c r="AR182" s="148"/>
      <c r="AS182" s="148"/>
      <c r="AT182" s="148"/>
      <c r="AU182" s="148"/>
      <c r="AV182" s="147" t="s">
        <v>489</v>
      </c>
      <c r="AW182" s="147" t="s">
        <v>2142</v>
      </c>
      <c r="AX182" s="147" t="s">
        <v>489</v>
      </c>
      <c r="AY182" s="147" t="s">
        <v>489</v>
      </c>
    </row>
    <row r="183" spans="1:51" ht="30" customHeight="1">
      <c r="A183" s="144" t="s">
        <v>666</v>
      </c>
      <c r="B183" s="144" t="s">
        <v>667</v>
      </c>
      <c r="C183" s="144" t="s">
        <v>387</v>
      </c>
      <c r="D183" s="145">
        <v>1</v>
      </c>
      <c r="E183" s="155">
        <f>TRUNC(SUMIF(V179:V183, RIGHTB(O183, 1), H179:H183)*U183, 2)</f>
        <v>482.16</v>
      </c>
      <c r="F183" s="154">
        <f>TRUNC(E183*D183,1)</f>
        <v>482.1</v>
      </c>
      <c r="G183" s="155">
        <v>0</v>
      </c>
      <c r="H183" s="154">
        <f>TRUNC(G183*D183,1)</f>
        <v>0</v>
      </c>
      <c r="I183" s="155">
        <v>0</v>
      </c>
      <c r="J183" s="154">
        <f>TRUNC(I183*D183,1)</f>
        <v>0</v>
      </c>
      <c r="K183" s="155">
        <f t="shared" si="41"/>
        <v>482.1</v>
      </c>
      <c r="L183" s="154">
        <f t="shared" si="41"/>
        <v>482.1</v>
      </c>
      <c r="M183" s="144" t="s">
        <v>489</v>
      </c>
      <c r="N183" s="147" t="s">
        <v>1746</v>
      </c>
      <c r="O183" s="147" t="s">
        <v>1568</v>
      </c>
      <c r="P183" s="147" t="s">
        <v>485</v>
      </c>
      <c r="Q183" s="147" t="s">
        <v>485</v>
      </c>
      <c r="R183" s="147" t="s">
        <v>485</v>
      </c>
      <c r="S183" s="148">
        <v>1</v>
      </c>
      <c r="T183" s="148">
        <v>0</v>
      </c>
      <c r="U183" s="148">
        <v>0.03</v>
      </c>
      <c r="V183" s="148"/>
      <c r="W183" s="148"/>
      <c r="X183" s="148"/>
      <c r="Y183" s="148"/>
      <c r="Z183" s="148"/>
      <c r="AA183" s="148"/>
      <c r="AB183" s="148"/>
      <c r="AC183" s="148"/>
      <c r="AD183" s="148"/>
      <c r="AE183" s="148"/>
      <c r="AF183" s="148"/>
      <c r="AG183" s="148"/>
      <c r="AH183" s="148"/>
      <c r="AI183" s="148"/>
      <c r="AJ183" s="148"/>
      <c r="AK183" s="148"/>
      <c r="AL183" s="148"/>
      <c r="AM183" s="148"/>
      <c r="AN183" s="148"/>
      <c r="AO183" s="148"/>
      <c r="AP183" s="148"/>
      <c r="AQ183" s="148"/>
      <c r="AR183" s="148"/>
      <c r="AS183" s="148"/>
      <c r="AT183" s="148"/>
      <c r="AU183" s="148"/>
      <c r="AV183" s="147" t="s">
        <v>489</v>
      </c>
      <c r="AW183" s="147" t="s">
        <v>2143</v>
      </c>
      <c r="AX183" s="147" t="s">
        <v>489</v>
      </c>
      <c r="AY183" s="147" t="s">
        <v>489</v>
      </c>
    </row>
    <row r="184" spans="1:51" ht="30" customHeight="1">
      <c r="A184" s="144" t="s">
        <v>993</v>
      </c>
      <c r="B184" s="144" t="s">
        <v>489</v>
      </c>
      <c r="C184" s="144" t="s">
        <v>489</v>
      </c>
      <c r="D184" s="145"/>
      <c r="E184" s="155"/>
      <c r="F184" s="154">
        <f>TRUNC(SUMIF(N179:N183, N178, F179:F183),0)</f>
        <v>16771</v>
      </c>
      <c r="G184" s="155"/>
      <c r="H184" s="154">
        <f>TRUNC(SUMIF(N179:N183, N178, H179:H183),0)</f>
        <v>16072</v>
      </c>
      <c r="I184" s="155"/>
      <c r="J184" s="154">
        <f>TRUNC(SUMIF(N179:N183, N178, J179:J183),0)</f>
        <v>0</v>
      </c>
      <c r="K184" s="155"/>
      <c r="L184" s="154">
        <f>F184+H184+J184</f>
        <v>32843</v>
      </c>
      <c r="M184" s="144" t="s">
        <v>489</v>
      </c>
      <c r="N184" s="147" t="s">
        <v>668</v>
      </c>
      <c r="O184" s="147" t="s">
        <v>668</v>
      </c>
      <c r="P184" s="147" t="s">
        <v>489</v>
      </c>
      <c r="Q184" s="147" t="s">
        <v>489</v>
      </c>
      <c r="R184" s="147" t="s">
        <v>489</v>
      </c>
      <c r="S184" s="148"/>
      <c r="T184" s="148"/>
      <c r="U184" s="148"/>
      <c r="V184" s="148"/>
      <c r="W184" s="148"/>
      <c r="X184" s="148"/>
      <c r="Y184" s="148"/>
      <c r="Z184" s="148"/>
      <c r="AA184" s="148"/>
      <c r="AB184" s="148"/>
      <c r="AC184" s="148"/>
      <c r="AD184" s="148"/>
      <c r="AE184" s="148"/>
      <c r="AF184" s="148"/>
      <c r="AG184" s="148"/>
      <c r="AH184" s="148"/>
      <c r="AI184" s="148"/>
      <c r="AJ184" s="148"/>
      <c r="AK184" s="148"/>
      <c r="AL184" s="148"/>
      <c r="AM184" s="148"/>
      <c r="AN184" s="148"/>
      <c r="AO184" s="148"/>
      <c r="AP184" s="148"/>
      <c r="AQ184" s="148"/>
      <c r="AR184" s="148"/>
      <c r="AS184" s="148"/>
      <c r="AT184" s="148"/>
      <c r="AU184" s="148"/>
      <c r="AV184" s="147" t="s">
        <v>489</v>
      </c>
      <c r="AW184" s="147" t="s">
        <v>489</v>
      </c>
      <c r="AX184" s="147" t="s">
        <v>489</v>
      </c>
      <c r="AY184" s="147" t="s">
        <v>489</v>
      </c>
    </row>
    <row r="185" spans="1:51" ht="30" customHeight="1">
      <c r="A185" s="145"/>
      <c r="B185" s="145"/>
      <c r="C185" s="145"/>
      <c r="D185" s="145"/>
      <c r="E185" s="155"/>
      <c r="F185" s="154"/>
      <c r="G185" s="155"/>
      <c r="H185" s="154"/>
      <c r="I185" s="155"/>
      <c r="J185" s="154"/>
      <c r="K185" s="155"/>
      <c r="L185" s="154"/>
      <c r="M185" s="145"/>
    </row>
    <row r="186" spans="1:51" ht="30" customHeight="1">
      <c r="A186" s="311" t="s">
        <v>1074</v>
      </c>
      <c r="B186" s="311"/>
      <c r="C186" s="311"/>
      <c r="D186" s="311"/>
      <c r="E186" s="312"/>
      <c r="F186" s="313"/>
      <c r="G186" s="312"/>
      <c r="H186" s="313"/>
      <c r="I186" s="312"/>
      <c r="J186" s="313"/>
      <c r="K186" s="312"/>
      <c r="L186" s="313"/>
      <c r="M186" s="311"/>
      <c r="N186" s="153" t="s">
        <v>1748</v>
      </c>
    </row>
    <row r="187" spans="1:51" ht="30" customHeight="1">
      <c r="A187" s="144" t="s">
        <v>1025</v>
      </c>
      <c r="B187" s="144" t="s">
        <v>1075</v>
      </c>
      <c r="C187" s="144" t="s">
        <v>203</v>
      </c>
      <c r="D187" s="145">
        <v>1</v>
      </c>
      <c r="E187" s="155">
        <f>'단가대비표(기계소방)'!O41</f>
        <v>640</v>
      </c>
      <c r="F187" s="154">
        <f>TRUNC(E187*D187,1)</f>
        <v>640</v>
      </c>
      <c r="G187" s="155">
        <f>'단가대비표(기계소방)'!P41</f>
        <v>0</v>
      </c>
      <c r="H187" s="154">
        <f>TRUNC(G187*D187,1)</f>
        <v>0</v>
      </c>
      <c r="I187" s="155">
        <f>'단가대비표(기계소방)'!V41</f>
        <v>0</v>
      </c>
      <c r="J187" s="154">
        <f>TRUNC(I187*D187,1)</f>
        <v>0</v>
      </c>
      <c r="K187" s="155">
        <f t="shared" ref="K187:L189" si="42">TRUNC(E187+G187+I187,1)</f>
        <v>640</v>
      </c>
      <c r="L187" s="154">
        <f t="shared" si="42"/>
        <v>640</v>
      </c>
      <c r="M187" s="144" t="s">
        <v>489</v>
      </c>
      <c r="N187" s="147" t="s">
        <v>1748</v>
      </c>
      <c r="O187" s="147" t="s">
        <v>2144</v>
      </c>
      <c r="P187" s="147" t="s">
        <v>485</v>
      </c>
      <c r="Q187" s="147" t="s">
        <v>485</v>
      </c>
      <c r="R187" s="147" t="s">
        <v>655</v>
      </c>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7" t="s">
        <v>489</v>
      </c>
      <c r="AW187" s="147" t="s">
        <v>2145</v>
      </c>
      <c r="AX187" s="147" t="s">
        <v>489</v>
      </c>
      <c r="AY187" s="147" t="s">
        <v>489</v>
      </c>
    </row>
    <row r="188" spans="1:51" ht="30" customHeight="1">
      <c r="A188" s="144" t="s">
        <v>1027</v>
      </c>
      <c r="B188" s="144" t="s">
        <v>1028</v>
      </c>
      <c r="C188" s="144" t="s">
        <v>203</v>
      </c>
      <c r="D188" s="145">
        <v>1</v>
      </c>
      <c r="E188" s="155">
        <f>'단가대비표(기계소방)'!O22</f>
        <v>1179</v>
      </c>
      <c r="F188" s="154">
        <f>TRUNC(E188*D188,1)</f>
        <v>1179</v>
      </c>
      <c r="G188" s="155">
        <f>'단가대비표(기계소방)'!P22</f>
        <v>0</v>
      </c>
      <c r="H188" s="154">
        <f>TRUNC(G188*D188,1)</f>
        <v>0</v>
      </c>
      <c r="I188" s="155">
        <f>'단가대비표(기계소방)'!V22</f>
        <v>0</v>
      </c>
      <c r="J188" s="154">
        <f>TRUNC(I188*D188,1)</f>
        <v>0</v>
      </c>
      <c r="K188" s="155">
        <f t="shared" si="42"/>
        <v>1179</v>
      </c>
      <c r="L188" s="154">
        <f t="shared" si="42"/>
        <v>1179</v>
      </c>
      <c r="M188" s="144" t="s">
        <v>489</v>
      </c>
      <c r="N188" s="147" t="s">
        <v>1748</v>
      </c>
      <c r="O188" s="147" t="s">
        <v>2050</v>
      </c>
      <c r="P188" s="147" t="s">
        <v>485</v>
      </c>
      <c r="Q188" s="147" t="s">
        <v>485</v>
      </c>
      <c r="R188" s="147" t="s">
        <v>655</v>
      </c>
      <c r="S188" s="148"/>
      <c r="T188" s="148"/>
      <c r="U188" s="148"/>
      <c r="V188" s="148"/>
      <c r="W188" s="148"/>
      <c r="X188" s="148"/>
      <c r="Y188" s="148"/>
      <c r="Z188" s="148"/>
      <c r="AA188" s="148"/>
      <c r="AB188" s="148"/>
      <c r="AC188" s="148"/>
      <c r="AD188" s="148"/>
      <c r="AE188" s="148"/>
      <c r="AF188" s="148"/>
      <c r="AG188" s="148"/>
      <c r="AH188" s="148"/>
      <c r="AI188" s="148"/>
      <c r="AJ188" s="148"/>
      <c r="AK188" s="148"/>
      <c r="AL188" s="148"/>
      <c r="AM188" s="148"/>
      <c r="AN188" s="148"/>
      <c r="AO188" s="148"/>
      <c r="AP188" s="148"/>
      <c r="AQ188" s="148"/>
      <c r="AR188" s="148"/>
      <c r="AS188" s="148"/>
      <c r="AT188" s="148"/>
      <c r="AU188" s="148"/>
      <c r="AV188" s="147" t="s">
        <v>489</v>
      </c>
      <c r="AW188" s="147" t="s">
        <v>2146</v>
      </c>
      <c r="AX188" s="147" t="s">
        <v>489</v>
      </c>
      <c r="AY188" s="147" t="s">
        <v>489</v>
      </c>
    </row>
    <row r="189" spans="1:51" ht="30" customHeight="1">
      <c r="A189" s="144" t="s">
        <v>233</v>
      </c>
      <c r="B189" s="144" t="s">
        <v>1029</v>
      </c>
      <c r="C189" s="144" t="s">
        <v>203</v>
      </c>
      <c r="D189" s="145">
        <v>1</v>
      </c>
      <c r="E189" s="155">
        <f>'단가대비표(기계소방)'!O35</f>
        <v>94</v>
      </c>
      <c r="F189" s="154">
        <f>TRUNC(E189*D189,1)</f>
        <v>94</v>
      </c>
      <c r="G189" s="155">
        <f>'단가대비표(기계소방)'!P35</f>
        <v>0</v>
      </c>
      <c r="H189" s="154">
        <f>TRUNC(G189*D189,1)</f>
        <v>0</v>
      </c>
      <c r="I189" s="155">
        <f>'단가대비표(기계소방)'!V35</f>
        <v>0</v>
      </c>
      <c r="J189" s="154">
        <f>TRUNC(I189*D189,1)</f>
        <v>0</v>
      </c>
      <c r="K189" s="155">
        <f t="shared" si="42"/>
        <v>94</v>
      </c>
      <c r="L189" s="154">
        <f t="shared" si="42"/>
        <v>94</v>
      </c>
      <c r="M189" s="144" t="s">
        <v>489</v>
      </c>
      <c r="N189" s="147" t="s">
        <v>1748</v>
      </c>
      <c r="O189" s="147" t="s">
        <v>2052</v>
      </c>
      <c r="P189" s="147" t="s">
        <v>485</v>
      </c>
      <c r="Q189" s="147" t="s">
        <v>485</v>
      </c>
      <c r="R189" s="147" t="s">
        <v>655</v>
      </c>
      <c r="S189" s="148"/>
      <c r="T189" s="148"/>
      <c r="U189" s="148"/>
      <c r="V189" s="148"/>
      <c r="W189" s="148"/>
      <c r="X189" s="148"/>
      <c r="Y189" s="148"/>
      <c r="Z189" s="148"/>
      <c r="AA189" s="148"/>
      <c r="AB189" s="148"/>
      <c r="AC189" s="148"/>
      <c r="AD189" s="148"/>
      <c r="AE189" s="148"/>
      <c r="AF189" s="148"/>
      <c r="AG189" s="148"/>
      <c r="AH189" s="148"/>
      <c r="AI189" s="148"/>
      <c r="AJ189" s="148"/>
      <c r="AK189" s="148"/>
      <c r="AL189" s="148"/>
      <c r="AM189" s="148"/>
      <c r="AN189" s="148"/>
      <c r="AO189" s="148"/>
      <c r="AP189" s="148"/>
      <c r="AQ189" s="148"/>
      <c r="AR189" s="148"/>
      <c r="AS189" s="148"/>
      <c r="AT189" s="148"/>
      <c r="AU189" s="148"/>
      <c r="AV189" s="147" t="s">
        <v>489</v>
      </c>
      <c r="AW189" s="147" t="s">
        <v>2147</v>
      </c>
      <c r="AX189" s="147" t="s">
        <v>489</v>
      </c>
      <c r="AY189" s="147" t="s">
        <v>489</v>
      </c>
    </row>
    <row r="190" spans="1:51" ht="30" customHeight="1">
      <c r="A190" s="144" t="s">
        <v>993</v>
      </c>
      <c r="B190" s="144" t="s">
        <v>489</v>
      </c>
      <c r="C190" s="144" t="s">
        <v>489</v>
      </c>
      <c r="D190" s="145"/>
      <c r="E190" s="155"/>
      <c r="F190" s="154">
        <f>TRUNC(SUMIF(N187:N189, N186, F187:F189),0)</f>
        <v>1913</v>
      </c>
      <c r="G190" s="155"/>
      <c r="H190" s="154">
        <f>TRUNC(SUMIF(N187:N189, N186, H187:H189),0)</f>
        <v>0</v>
      </c>
      <c r="I190" s="155"/>
      <c r="J190" s="154">
        <f>TRUNC(SUMIF(N187:N189, N186, J187:J189),0)</f>
        <v>0</v>
      </c>
      <c r="K190" s="155"/>
      <c r="L190" s="154">
        <f>F190+H190+J190</f>
        <v>1913</v>
      </c>
      <c r="M190" s="144" t="s">
        <v>489</v>
      </c>
      <c r="N190" s="147" t="s">
        <v>668</v>
      </c>
      <c r="O190" s="147" t="s">
        <v>668</v>
      </c>
      <c r="P190" s="147" t="s">
        <v>489</v>
      </c>
      <c r="Q190" s="147" t="s">
        <v>489</v>
      </c>
      <c r="R190" s="147" t="s">
        <v>489</v>
      </c>
      <c r="S190" s="148"/>
      <c r="T190" s="148"/>
      <c r="U190" s="148"/>
      <c r="V190" s="148"/>
      <c r="W190" s="148"/>
      <c r="X190" s="148"/>
      <c r="Y190" s="148"/>
      <c r="Z190" s="148"/>
      <c r="AA190" s="148"/>
      <c r="AB190" s="148"/>
      <c r="AC190" s="148"/>
      <c r="AD190" s="148"/>
      <c r="AE190" s="148"/>
      <c r="AF190" s="148"/>
      <c r="AG190" s="148"/>
      <c r="AH190" s="148"/>
      <c r="AI190" s="148"/>
      <c r="AJ190" s="148"/>
      <c r="AK190" s="148"/>
      <c r="AL190" s="148"/>
      <c r="AM190" s="148"/>
      <c r="AN190" s="148"/>
      <c r="AO190" s="148"/>
      <c r="AP190" s="148"/>
      <c r="AQ190" s="148"/>
      <c r="AR190" s="148"/>
      <c r="AS190" s="148"/>
      <c r="AT190" s="148"/>
      <c r="AU190" s="148"/>
      <c r="AV190" s="147" t="s">
        <v>489</v>
      </c>
      <c r="AW190" s="147" t="s">
        <v>489</v>
      </c>
      <c r="AX190" s="147" t="s">
        <v>489</v>
      </c>
      <c r="AY190" s="147" t="s">
        <v>489</v>
      </c>
    </row>
    <row r="191" spans="1:51" ht="30" customHeight="1">
      <c r="A191" s="145"/>
      <c r="B191" s="145"/>
      <c r="C191" s="145"/>
      <c r="D191" s="145"/>
      <c r="E191" s="155"/>
      <c r="F191" s="154"/>
      <c r="G191" s="155"/>
      <c r="H191" s="154"/>
      <c r="I191" s="155"/>
      <c r="J191" s="154"/>
      <c r="K191" s="155"/>
      <c r="L191" s="154"/>
      <c r="M191" s="145"/>
    </row>
    <row r="192" spans="1:51" ht="30" customHeight="1">
      <c r="A192" s="311" t="s">
        <v>1076</v>
      </c>
      <c r="B192" s="311"/>
      <c r="C192" s="311"/>
      <c r="D192" s="311"/>
      <c r="E192" s="312"/>
      <c r="F192" s="313"/>
      <c r="G192" s="312"/>
      <c r="H192" s="313"/>
      <c r="I192" s="312"/>
      <c r="J192" s="313"/>
      <c r="K192" s="312"/>
      <c r="L192" s="313"/>
      <c r="M192" s="311"/>
      <c r="N192" s="153" t="s">
        <v>1751</v>
      </c>
    </row>
    <row r="193" spans="1:51" ht="30" customHeight="1">
      <c r="A193" s="144" t="s">
        <v>1046</v>
      </c>
      <c r="B193" s="144" t="s">
        <v>1077</v>
      </c>
      <c r="C193" s="144" t="s">
        <v>671</v>
      </c>
      <c r="D193" s="145">
        <v>1.05</v>
      </c>
      <c r="E193" s="155">
        <f>'단가대비표(기계소방)'!O75</f>
        <v>2417</v>
      </c>
      <c r="F193" s="154">
        <f t="shared" ref="F193:F198" si="43">TRUNC(E193*D193,1)</f>
        <v>2537.8000000000002</v>
      </c>
      <c r="G193" s="155">
        <f>'단가대비표(기계소방)'!P75</f>
        <v>0</v>
      </c>
      <c r="H193" s="154">
        <f t="shared" ref="H193:H198" si="44">TRUNC(G193*D193,1)</f>
        <v>0</v>
      </c>
      <c r="I193" s="155">
        <f>'단가대비표(기계소방)'!V75</f>
        <v>0</v>
      </c>
      <c r="J193" s="154">
        <f t="shared" ref="J193:J198" si="45">TRUNC(I193*D193,1)</f>
        <v>0</v>
      </c>
      <c r="K193" s="155">
        <f t="shared" ref="K193:L198" si="46">TRUNC(E193+G193+I193,1)</f>
        <v>2417</v>
      </c>
      <c r="L193" s="154">
        <f t="shared" si="46"/>
        <v>2537.8000000000002</v>
      </c>
      <c r="M193" s="144" t="s">
        <v>489</v>
      </c>
      <c r="N193" s="147" t="s">
        <v>1751</v>
      </c>
      <c r="O193" s="147" t="s">
        <v>2148</v>
      </c>
      <c r="P193" s="147" t="s">
        <v>485</v>
      </c>
      <c r="Q193" s="147" t="s">
        <v>485</v>
      </c>
      <c r="R193" s="147" t="s">
        <v>655</v>
      </c>
      <c r="S193" s="148"/>
      <c r="T193" s="148"/>
      <c r="U193" s="148"/>
      <c r="V193" s="148"/>
      <c r="W193" s="148"/>
      <c r="X193" s="148"/>
      <c r="Y193" s="148"/>
      <c r="Z193" s="148"/>
      <c r="AA193" s="148"/>
      <c r="AB193" s="148"/>
      <c r="AC193" s="148"/>
      <c r="AD193" s="148"/>
      <c r="AE193" s="148"/>
      <c r="AF193" s="148"/>
      <c r="AG193" s="148"/>
      <c r="AH193" s="148"/>
      <c r="AI193" s="148"/>
      <c r="AJ193" s="148"/>
      <c r="AK193" s="148"/>
      <c r="AL193" s="148"/>
      <c r="AM193" s="148"/>
      <c r="AN193" s="148"/>
      <c r="AO193" s="148"/>
      <c r="AP193" s="148"/>
      <c r="AQ193" s="148"/>
      <c r="AR193" s="148"/>
      <c r="AS193" s="148"/>
      <c r="AT193" s="148"/>
      <c r="AU193" s="148"/>
      <c r="AV193" s="147" t="s">
        <v>489</v>
      </c>
      <c r="AW193" s="147" t="s">
        <v>2149</v>
      </c>
      <c r="AX193" s="147" t="s">
        <v>489</v>
      </c>
      <c r="AY193" s="147" t="s">
        <v>489</v>
      </c>
    </row>
    <row r="194" spans="1:51" ht="30" customHeight="1">
      <c r="A194" s="144" t="s">
        <v>1048</v>
      </c>
      <c r="B194" s="144" t="s">
        <v>1049</v>
      </c>
      <c r="C194" s="144" t="s">
        <v>842</v>
      </c>
      <c r="D194" s="145">
        <v>0.43</v>
      </c>
      <c r="E194" s="155">
        <f>'단가대비표(기계소방)'!O59</f>
        <v>1280</v>
      </c>
      <c r="F194" s="154">
        <f t="shared" si="43"/>
        <v>550.4</v>
      </c>
      <c r="G194" s="155">
        <f>'단가대비표(기계소방)'!P59</f>
        <v>0</v>
      </c>
      <c r="H194" s="154">
        <f t="shared" si="44"/>
        <v>0</v>
      </c>
      <c r="I194" s="155">
        <f>'단가대비표(기계소방)'!V59</f>
        <v>0</v>
      </c>
      <c r="J194" s="154">
        <f t="shared" si="45"/>
        <v>0</v>
      </c>
      <c r="K194" s="155">
        <f t="shared" si="46"/>
        <v>1280</v>
      </c>
      <c r="L194" s="154">
        <f t="shared" si="46"/>
        <v>550.4</v>
      </c>
      <c r="M194" s="144" t="s">
        <v>489</v>
      </c>
      <c r="N194" s="147" t="s">
        <v>1751</v>
      </c>
      <c r="O194" s="147" t="s">
        <v>2078</v>
      </c>
      <c r="P194" s="147" t="s">
        <v>485</v>
      </c>
      <c r="Q194" s="147" t="s">
        <v>485</v>
      </c>
      <c r="R194" s="147" t="s">
        <v>655</v>
      </c>
      <c r="S194" s="148"/>
      <c r="T194" s="148"/>
      <c r="U194" s="148"/>
      <c r="V194" s="148"/>
      <c r="W194" s="148"/>
      <c r="X194" s="148"/>
      <c r="Y194" s="148"/>
      <c r="Z194" s="148"/>
      <c r="AA194" s="148"/>
      <c r="AB194" s="148"/>
      <c r="AC194" s="148"/>
      <c r="AD194" s="148"/>
      <c r="AE194" s="148"/>
      <c r="AF194" s="148"/>
      <c r="AG194" s="148"/>
      <c r="AH194" s="148"/>
      <c r="AI194" s="148"/>
      <c r="AJ194" s="148"/>
      <c r="AK194" s="148"/>
      <c r="AL194" s="148"/>
      <c r="AM194" s="148"/>
      <c r="AN194" s="148"/>
      <c r="AO194" s="148"/>
      <c r="AP194" s="148"/>
      <c r="AQ194" s="148"/>
      <c r="AR194" s="148"/>
      <c r="AS194" s="148"/>
      <c r="AT194" s="148"/>
      <c r="AU194" s="148"/>
      <c r="AV194" s="147" t="s">
        <v>489</v>
      </c>
      <c r="AW194" s="147" t="s">
        <v>2150</v>
      </c>
      <c r="AX194" s="147" t="s">
        <v>489</v>
      </c>
      <c r="AY194" s="147" t="s">
        <v>489</v>
      </c>
    </row>
    <row r="195" spans="1:51" ht="30" customHeight="1">
      <c r="A195" s="144" t="s">
        <v>1050</v>
      </c>
      <c r="B195" s="144" t="s">
        <v>1051</v>
      </c>
      <c r="C195" s="144" t="s">
        <v>169</v>
      </c>
      <c r="D195" s="145">
        <v>0.37</v>
      </c>
      <c r="E195" s="155">
        <f>'단가대비표(기계소방)'!O60</f>
        <v>360</v>
      </c>
      <c r="F195" s="154">
        <f t="shared" si="43"/>
        <v>133.19999999999999</v>
      </c>
      <c r="G195" s="155">
        <f>'단가대비표(기계소방)'!P60</f>
        <v>0</v>
      </c>
      <c r="H195" s="154">
        <f t="shared" si="44"/>
        <v>0</v>
      </c>
      <c r="I195" s="155">
        <f>'단가대비표(기계소방)'!V60</f>
        <v>0</v>
      </c>
      <c r="J195" s="154">
        <f t="shared" si="45"/>
        <v>0</v>
      </c>
      <c r="K195" s="155">
        <f t="shared" si="46"/>
        <v>360</v>
      </c>
      <c r="L195" s="154">
        <f t="shared" si="46"/>
        <v>133.19999999999999</v>
      </c>
      <c r="M195" s="144" t="s">
        <v>489</v>
      </c>
      <c r="N195" s="147" t="s">
        <v>1751</v>
      </c>
      <c r="O195" s="147" t="s">
        <v>2080</v>
      </c>
      <c r="P195" s="147" t="s">
        <v>485</v>
      </c>
      <c r="Q195" s="147" t="s">
        <v>485</v>
      </c>
      <c r="R195" s="147" t="s">
        <v>655</v>
      </c>
      <c r="S195" s="148"/>
      <c r="T195" s="148"/>
      <c r="U195" s="148"/>
      <c r="V195" s="148"/>
      <c r="W195" s="148"/>
      <c r="X195" s="148"/>
      <c r="Y195" s="148"/>
      <c r="Z195" s="148"/>
      <c r="AA195" s="148"/>
      <c r="AB195" s="148"/>
      <c r="AC195" s="148"/>
      <c r="AD195" s="148"/>
      <c r="AE195" s="148"/>
      <c r="AF195" s="148"/>
      <c r="AG195" s="148"/>
      <c r="AH195" s="148"/>
      <c r="AI195" s="148"/>
      <c r="AJ195" s="148"/>
      <c r="AK195" s="148"/>
      <c r="AL195" s="148"/>
      <c r="AM195" s="148"/>
      <c r="AN195" s="148"/>
      <c r="AO195" s="148"/>
      <c r="AP195" s="148"/>
      <c r="AQ195" s="148"/>
      <c r="AR195" s="148"/>
      <c r="AS195" s="148"/>
      <c r="AT195" s="148"/>
      <c r="AU195" s="148"/>
      <c r="AV195" s="147" t="s">
        <v>489</v>
      </c>
      <c r="AW195" s="147" t="s">
        <v>2151</v>
      </c>
      <c r="AX195" s="147" t="s">
        <v>489</v>
      </c>
      <c r="AY195" s="147" t="s">
        <v>489</v>
      </c>
    </row>
    <row r="196" spans="1:51" ht="30" customHeight="1">
      <c r="A196" s="144" t="s">
        <v>1052</v>
      </c>
      <c r="B196" s="144" t="s">
        <v>664</v>
      </c>
      <c r="C196" s="144" t="s">
        <v>317</v>
      </c>
      <c r="D196" s="145">
        <v>3.5700000000000003E-2</v>
      </c>
      <c r="E196" s="155">
        <f>'단가대비표(기계소방)'!O197</f>
        <v>0</v>
      </c>
      <c r="F196" s="154">
        <f t="shared" si="43"/>
        <v>0</v>
      </c>
      <c r="G196" s="155">
        <f>'단가대비표(기계소방)'!P197</f>
        <v>194048</v>
      </c>
      <c r="H196" s="154">
        <f t="shared" si="44"/>
        <v>6927.5</v>
      </c>
      <c r="I196" s="155">
        <f>'단가대비표(기계소방)'!V197</f>
        <v>0</v>
      </c>
      <c r="J196" s="154">
        <f t="shared" si="45"/>
        <v>0</v>
      </c>
      <c r="K196" s="155">
        <f t="shared" si="46"/>
        <v>194048</v>
      </c>
      <c r="L196" s="154">
        <f t="shared" si="46"/>
        <v>6927.5</v>
      </c>
      <c r="M196" s="144" t="s">
        <v>489</v>
      </c>
      <c r="N196" s="147" t="s">
        <v>1751</v>
      </c>
      <c r="O196" s="147" t="s">
        <v>2082</v>
      </c>
      <c r="P196" s="147" t="s">
        <v>485</v>
      </c>
      <c r="Q196" s="147" t="s">
        <v>485</v>
      </c>
      <c r="R196" s="147" t="s">
        <v>655</v>
      </c>
      <c r="S196" s="148"/>
      <c r="T196" s="148"/>
      <c r="U196" s="148"/>
      <c r="V196" s="148">
        <v>1</v>
      </c>
      <c r="W196" s="148"/>
      <c r="X196" s="148"/>
      <c r="Y196" s="148"/>
      <c r="Z196" s="148"/>
      <c r="AA196" s="148"/>
      <c r="AB196" s="148"/>
      <c r="AC196" s="148"/>
      <c r="AD196" s="148"/>
      <c r="AE196" s="148"/>
      <c r="AF196" s="148"/>
      <c r="AG196" s="148"/>
      <c r="AH196" s="148"/>
      <c r="AI196" s="148"/>
      <c r="AJ196" s="148"/>
      <c r="AK196" s="148"/>
      <c r="AL196" s="148"/>
      <c r="AM196" s="148"/>
      <c r="AN196" s="148"/>
      <c r="AO196" s="148"/>
      <c r="AP196" s="148"/>
      <c r="AQ196" s="148"/>
      <c r="AR196" s="148"/>
      <c r="AS196" s="148"/>
      <c r="AT196" s="148"/>
      <c r="AU196" s="148"/>
      <c r="AV196" s="147" t="s">
        <v>489</v>
      </c>
      <c r="AW196" s="147" t="s">
        <v>2152</v>
      </c>
      <c r="AX196" s="147" t="s">
        <v>489</v>
      </c>
      <c r="AY196" s="147" t="s">
        <v>489</v>
      </c>
    </row>
    <row r="197" spans="1:51" ht="30" customHeight="1">
      <c r="A197" s="144" t="s">
        <v>663</v>
      </c>
      <c r="B197" s="144" t="s">
        <v>664</v>
      </c>
      <c r="C197" s="144" t="s">
        <v>317</v>
      </c>
      <c r="D197" s="145">
        <v>2.5000000000000001E-3</v>
      </c>
      <c r="E197" s="155">
        <f>'단가대비표(기계소방)'!O191</f>
        <v>0</v>
      </c>
      <c r="F197" s="154">
        <f t="shared" si="43"/>
        <v>0</v>
      </c>
      <c r="G197" s="155">
        <f>'단가대비표(기계소방)'!P191</f>
        <v>157068</v>
      </c>
      <c r="H197" s="154">
        <f t="shared" si="44"/>
        <v>392.6</v>
      </c>
      <c r="I197" s="155">
        <f>'단가대비표(기계소방)'!V191</f>
        <v>0</v>
      </c>
      <c r="J197" s="154">
        <f t="shared" si="45"/>
        <v>0</v>
      </c>
      <c r="K197" s="155">
        <f t="shared" si="46"/>
        <v>157068</v>
      </c>
      <c r="L197" s="154">
        <f t="shared" si="46"/>
        <v>392.6</v>
      </c>
      <c r="M197" s="144" t="s">
        <v>489</v>
      </c>
      <c r="N197" s="147" t="s">
        <v>1751</v>
      </c>
      <c r="O197" s="147" t="s">
        <v>1564</v>
      </c>
      <c r="P197" s="147" t="s">
        <v>485</v>
      </c>
      <c r="Q197" s="147" t="s">
        <v>485</v>
      </c>
      <c r="R197" s="147" t="s">
        <v>655</v>
      </c>
      <c r="S197" s="148"/>
      <c r="T197" s="148"/>
      <c r="U197" s="148"/>
      <c r="V197" s="148">
        <v>1</v>
      </c>
      <c r="W197" s="148"/>
      <c r="X197" s="148"/>
      <c r="Y197" s="148"/>
      <c r="Z197" s="148"/>
      <c r="AA197" s="148"/>
      <c r="AB197" s="148"/>
      <c r="AC197" s="148"/>
      <c r="AD197" s="148"/>
      <c r="AE197" s="148"/>
      <c r="AF197" s="148"/>
      <c r="AG197" s="148"/>
      <c r="AH197" s="148"/>
      <c r="AI197" s="148"/>
      <c r="AJ197" s="148"/>
      <c r="AK197" s="148"/>
      <c r="AL197" s="148"/>
      <c r="AM197" s="148"/>
      <c r="AN197" s="148"/>
      <c r="AO197" s="148"/>
      <c r="AP197" s="148"/>
      <c r="AQ197" s="148"/>
      <c r="AR197" s="148"/>
      <c r="AS197" s="148"/>
      <c r="AT197" s="148"/>
      <c r="AU197" s="148"/>
      <c r="AV197" s="147" t="s">
        <v>489</v>
      </c>
      <c r="AW197" s="147" t="s">
        <v>2153</v>
      </c>
      <c r="AX197" s="147" t="s">
        <v>489</v>
      </c>
      <c r="AY197" s="147" t="s">
        <v>489</v>
      </c>
    </row>
    <row r="198" spans="1:51" ht="30" customHeight="1">
      <c r="A198" s="144" t="s">
        <v>666</v>
      </c>
      <c r="B198" s="144" t="s">
        <v>667</v>
      </c>
      <c r="C198" s="144" t="s">
        <v>387</v>
      </c>
      <c r="D198" s="145">
        <v>1</v>
      </c>
      <c r="E198" s="155">
        <f>TRUNC(SUMIF(V193:V198, RIGHTB(O198, 1), H193:H198)*U198, 2)</f>
        <v>219.6</v>
      </c>
      <c r="F198" s="154">
        <f t="shared" si="43"/>
        <v>219.6</v>
      </c>
      <c r="G198" s="155">
        <v>0</v>
      </c>
      <c r="H198" s="154">
        <f t="shared" si="44"/>
        <v>0</v>
      </c>
      <c r="I198" s="155">
        <v>0</v>
      </c>
      <c r="J198" s="154">
        <f t="shared" si="45"/>
        <v>0</v>
      </c>
      <c r="K198" s="155">
        <f t="shared" si="46"/>
        <v>219.6</v>
      </c>
      <c r="L198" s="154">
        <f t="shared" si="46"/>
        <v>219.6</v>
      </c>
      <c r="M198" s="144" t="s">
        <v>489</v>
      </c>
      <c r="N198" s="147" t="s">
        <v>1751</v>
      </c>
      <c r="O198" s="147" t="s">
        <v>1568</v>
      </c>
      <c r="P198" s="147" t="s">
        <v>485</v>
      </c>
      <c r="Q198" s="147" t="s">
        <v>485</v>
      </c>
      <c r="R198" s="147" t="s">
        <v>485</v>
      </c>
      <c r="S198" s="148">
        <v>1</v>
      </c>
      <c r="T198" s="148">
        <v>0</v>
      </c>
      <c r="U198" s="148">
        <v>0.03</v>
      </c>
      <c r="V198" s="148"/>
      <c r="W198" s="148"/>
      <c r="X198" s="148"/>
      <c r="Y198" s="148"/>
      <c r="Z198" s="148"/>
      <c r="AA198" s="148"/>
      <c r="AB198" s="148"/>
      <c r="AC198" s="148"/>
      <c r="AD198" s="148"/>
      <c r="AE198" s="148"/>
      <c r="AF198" s="148"/>
      <c r="AG198" s="148"/>
      <c r="AH198" s="148"/>
      <c r="AI198" s="148"/>
      <c r="AJ198" s="148"/>
      <c r="AK198" s="148"/>
      <c r="AL198" s="148"/>
      <c r="AM198" s="148"/>
      <c r="AN198" s="148"/>
      <c r="AO198" s="148"/>
      <c r="AP198" s="148"/>
      <c r="AQ198" s="148"/>
      <c r="AR198" s="148"/>
      <c r="AS198" s="148"/>
      <c r="AT198" s="148"/>
      <c r="AU198" s="148"/>
      <c r="AV198" s="147" t="s">
        <v>489</v>
      </c>
      <c r="AW198" s="147" t="s">
        <v>2154</v>
      </c>
      <c r="AX198" s="147" t="s">
        <v>489</v>
      </c>
      <c r="AY198" s="147" t="s">
        <v>489</v>
      </c>
    </row>
    <row r="199" spans="1:51" ht="30" customHeight="1">
      <c r="A199" s="144" t="s">
        <v>993</v>
      </c>
      <c r="B199" s="144" t="s">
        <v>489</v>
      </c>
      <c r="C199" s="144" t="s">
        <v>489</v>
      </c>
      <c r="D199" s="145"/>
      <c r="E199" s="155"/>
      <c r="F199" s="154">
        <f>TRUNC(SUMIF(N193:N198, N192, F193:F198),0)</f>
        <v>3441</v>
      </c>
      <c r="G199" s="155"/>
      <c r="H199" s="154">
        <f>TRUNC(SUMIF(N193:N198, N192, H193:H198),0)</f>
        <v>7320</v>
      </c>
      <c r="I199" s="155"/>
      <c r="J199" s="154">
        <f>TRUNC(SUMIF(N193:N198, N192, J193:J198),0)</f>
        <v>0</v>
      </c>
      <c r="K199" s="155"/>
      <c r="L199" s="154">
        <f>F199+H199+J199</f>
        <v>10761</v>
      </c>
      <c r="M199" s="144" t="s">
        <v>489</v>
      </c>
      <c r="N199" s="147" t="s">
        <v>668</v>
      </c>
      <c r="O199" s="147" t="s">
        <v>668</v>
      </c>
      <c r="P199" s="147" t="s">
        <v>489</v>
      </c>
      <c r="Q199" s="147" t="s">
        <v>489</v>
      </c>
      <c r="R199" s="147" t="s">
        <v>489</v>
      </c>
      <c r="S199" s="148"/>
      <c r="T199" s="148"/>
      <c r="U199" s="148"/>
      <c r="V199" s="148"/>
      <c r="W199" s="148"/>
      <c r="X199" s="148"/>
      <c r="Y199" s="148"/>
      <c r="Z199" s="148"/>
      <c r="AA199" s="148"/>
      <c r="AB199" s="148"/>
      <c r="AC199" s="148"/>
      <c r="AD199" s="148"/>
      <c r="AE199" s="148"/>
      <c r="AF199" s="148"/>
      <c r="AG199" s="148"/>
      <c r="AH199" s="148"/>
      <c r="AI199" s="148"/>
      <c r="AJ199" s="148"/>
      <c r="AK199" s="148"/>
      <c r="AL199" s="148"/>
      <c r="AM199" s="148"/>
      <c r="AN199" s="148"/>
      <c r="AO199" s="148"/>
      <c r="AP199" s="148"/>
      <c r="AQ199" s="148"/>
      <c r="AR199" s="148"/>
      <c r="AS199" s="148"/>
      <c r="AT199" s="148"/>
      <c r="AU199" s="148"/>
      <c r="AV199" s="147" t="s">
        <v>489</v>
      </c>
      <c r="AW199" s="147" t="s">
        <v>489</v>
      </c>
      <c r="AX199" s="147" t="s">
        <v>489</v>
      </c>
      <c r="AY199" s="147" t="s">
        <v>489</v>
      </c>
    </row>
    <row r="200" spans="1:51" ht="30" customHeight="1">
      <c r="A200" s="145"/>
      <c r="B200" s="145"/>
      <c r="C200" s="145"/>
      <c r="D200" s="145"/>
      <c r="E200" s="155"/>
      <c r="F200" s="154"/>
      <c r="G200" s="155"/>
      <c r="H200" s="154"/>
      <c r="I200" s="155"/>
      <c r="J200" s="154"/>
      <c r="K200" s="155"/>
      <c r="L200" s="154"/>
      <c r="M200" s="145"/>
    </row>
    <row r="201" spans="1:51" ht="30" customHeight="1">
      <c r="A201" s="311" t="s">
        <v>1078</v>
      </c>
      <c r="B201" s="311"/>
      <c r="C201" s="311"/>
      <c r="D201" s="311"/>
      <c r="E201" s="312"/>
      <c r="F201" s="313"/>
      <c r="G201" s="312"/>
      <c r="H201" s="313"/>
      <c r="I201" s="312"/>
      <c r="J201" s="313"/>
      <c r="K201" s="312"/>
      <c r="L201" s="313"/>
      <c r="M201" s="311"/>
      <c r="N201" s="153" t="s">
        <v>1754</v>
      </c>
    </row>
    <row r="202" spans="1:51" ht="30" customHeight="1">
      <c r="A202" s="144" t="s">
        <v>1046</v>
      </c>
      <c r="B202" s="144" t="s">
        <v>1079</v>
      </c>
      <c r="C202" s="144" t="s">
        <v>671</v>
      </c>
      <c r="D202" s="145">
        <v>1.05</v>
      </c>
      <c r="E202" s="155">
        <f>'단가대비표(기계소방)'!O77</f>
        <v>3152</v>
      </c>
      <c r="F202" s="154">
        <f t="shared" ref="F202:F207" si="47">TRUNC(E202*D202,1)</f>
        <v>3309.6</v>
      </c>
      <c r="G202" s="155">
        <f>'단가대비표(기계소방)'!P77</f>
        <v>0</v>
      </c>
      <c r="H202" s="154">
        <f t="shared" ref="H202:H207" si="48">TRUNC(G202*D202,1)</f>
        <v>0</v>
      </c>
      <c r="I202" s="155">
        <f>'단가대비표(기계소방)'!V77</f>
        <v>0</v>
      </c>
      <c r="J202" s="154">
        <f t="shared" ref="J202:J207" si="49">TRUNC(I202*D202,1)</f>
        <v>0</v>
      </c>
      <c r="K202" s="155">
        <f t="shared" ref="K202:L207" si="50">TRUNC(E202+G202+I202,1)</f>
        <v>3152</v>
      </c>
      <c r="L202" s="154">
        <f t="shared" si="50"/>
        <v>3309.6</v>
      </c>
      <c r="M202" s="144" t="s">
        <v>489</v>
      </c>
      <c r="N202" s="147" t="s">
        <v>1754</v>
      </c>
      <c r="O202" s="147" t="s">
        <v>2155</v>
      </c>
      <c r="P202" s="147" t="s">
        <v>485</v>
      </c>
      <c r="Q202" s="147" t="s">
        <v>485</v>
      </c>
      <c r="R202" s="147" t="s">
        <v>655</v>
      </c>
      <c r="S202" s="148"/>
      <c r="T202" s="148"/>
      <c r="U202" s="148"/>
      <c r="V202" s="148"/>
      <c r="W202" s="148"/>
      <c r="X202" s="148"/>
      <c r="Y202" s="148"/>
      <c r="Z202" s="148"/>
      <c r="AA202" s="148"/>
      <c r="AB202" s="148"/>
      <c r="AC202" s="148"/>
      <c r="AD202" s="148"/>
      <c r="AE202" s="148"/>
      <c r="AF202" s="148"/>
      <c r="AG202" s="148"/>
      <c r="AH202" s="148"/>
      <c r="AI202" s="148"/>
      <c r="AJ202" s="148"/>
      <c r="AK202" s="148"/>
      <c r="AL202" s="148"/>
      <c r="AM202" s="148"/>
      <c r="AN202" s="148"/>
      <c r="AO202" s="148"/>
      <c r="AP202" s="148"/>
      <c r="AQ202" s="148"/>
      <c r="AR202" s="148"/>
      <c r="AS202" s="148"/>
      <c r="AT202" s="148"/>
      <c r="AU202" s="148"/>
      <c r="AV202" s="147" t="s">
        <v>489</v>
      </c>
      <c r="AW202" s="147" t="s">
        <v>2156</v>
      </c>
      <c r="AX202" s="147" t="s">
        <v>489</v>
      </c>
      <c r="AY202" s="147" t="s">
        <v>489</v>
      </c>
    </row>
    <row r="203" spans="1:51" ht="30" customHeight="1">
      <c r="A203" s="144" t="s">
        <v>1048</v>
      </c>
      <c r="B203" s="144" t="s">
        <v>1049</v>
      </c>
      <c r="C203" s="144" t="s">
        <v>842</v>
      </c>
      <c r="D203" s="145">
        <v>0.55000000000000004</v>
      </c>
      <c r="E203" s="155">
        <f>'단가대비표(기계소방)'!O59</f>
        <v>1280</v>
      </c>
      <c r="F203" s="154">
        <f t="shared" si="47"/>
        <v>704</v>
      </c>
      <c r="G203" s="155">
        <f>'단가대비표(기계소방)'!P59</f>
        <v>0</v>
      </c>
      <c r="H203" s="154">
        <f t="shared" si="48"/>
        <v>0</v>
      </c>
      <c r="I203" s="155">
        <f>'단가대비표(기계소방)'!V59</f>
        <v>0</v>
      </c>
      <c r="J203" s="154">
        <f t="shared" si="49"/>
        <v>0</v>
      </c>
      <c r="K203" s="155">
        <f t="shared" si="50"/>
        <v>1280</v>
      </c>
      <c r="L203" s="154">
        <f t="shared" si="50"/>
        <v>704</v>
      </c>
      <c r="M203" s="144" t="s">
        <v>489</v>
      </c>
      <c r="N203" s="147" t="s">
        <v>1754</v>
      </c>
      <c r="O203" s="147" t="s">
        <v>2078</v>
      </c>
      <c r="P203" s="147" t="s">
        <v>485</v>
      </c>
      <c r="Q203" s="147" t="s">
        <v>485</v>
      </c>
      <c r="R203" s="147" t="s">
        <v>655</v>
      </c>
      <c r="S203" s="148"/>
      <c r="T203" s="148"/>
      <c r="U203" s="148"/>
      <c r="V203" s="148"/>
      <c r="W203" s="148"/>
      <c r="X203" s="148"/>
      <c r="Y203" s="148"/>
      <c r="Z203" s="148"/>
      <c r="AA203" s="148"/>
      <c r="AB203" s="148"/>
      <c r="AC203" s="148"/>
      <c r="AD203" s="148"/>
      <c r="AE203" s="148"/>
      <c r="AF203" s="148"/>
      <c r="AG203" s="148"/>
      <c r="AH203" s="148"/>
      <c r="AI203" s="148"/>
      <c r="AJ203" s="148"/>
      <c r="AK203" s="148"/>
      <c r="AL203" s="148"/>
      <c r="AM203" s="148"/>
      <c r="AN203" s="148"/>
      <c r="AO203" s="148"/>
      <c r="AP203" s="148"/>
      <c r="AQ203" s="148"/>
      <c r="AR203" s="148"/>
      <c r="AS203" s="148"/>
      <c r="AT203" s="148"/>
      <c r="AU203" s="148"/>
      <c r="AV203" s="147" t="s">
        <v>489</v>
      </c>
      <c r="AW203" s="147" t="s">
        <v>2157</v>
      </c>
      <c r="AX203" s="147" t="s">
        <v>489</v>
      </c>
      <c r="AY203" s="147" t="s">
        <v>489</v>
      </c>
    </row>
    <row r="204" spans="1:51" ht="30" customHeight="1">
      <c r="A204" s="144" t="s">
        <v>1050</v>
      </c>
      <c r="B204" s="144" t="s">
        <v>1051</v>
      </c>
      <c r="C204" s="144" t="s">
        <v>169</v>
      </c>
      <c r="D204" s="145">
        <v>0.48</v>
      </c>
      <c r="E204" s="155">
        <f>'단가대비표(기계소방)'!O60</f>
        <v>360</v>
      </c>
      <c r="F204" s="154">
        <f t="shared" si="47"/>
        <v>172.8</v>
      </c>
      <c r="G204" s="155">
        <f>'단가대비표(기계소방)'!P60</f>
        <v>0</v>
      </c>
      <c r="H204" s="154">
        <f t="shared" si="48"/>
        <v>0</v>
      </c>
      <c r="I204" s="155">
        <f>'단가대비표(기계소방)'!V60</f>
        <v>0</v>
      </c>
      <c r="J204" s="154">
        <f t="shared" si="49"/>
        <v>0</v>
      </c>
      <c r="K204" s="155">
        <f t="shared" si="50"/>
        <v>360</v>
      </c>
      <c r="L204" s="154">
        <f t="shared" si="50"/>
        <v>172.8</v>
      </c>
      <c r="M204" s="144" t="s">
        <v>489</v>
      </c>
      <c r="N204" s="147" t="s">
        <v>1754</v>
      </c>
      <c r="O204" s="147" t="s">
        <v>2080</v>
      </c>
      <c r="P204" s="147" t="s">
        <v>485</v>
      </c>
      <c r="Q204" s="147" t="s">
        <v>485</v>
      </c>
      <c r="R204" s="147" t="s">
        <v>655</v>
      </c>
      <c r="S204" s="148"/>
      <c r="T204" s="148"/>
      <c r="U204" s="148"/>
      <c r="V204" s="148"/>
      <c r="W204" s="148"/>
      <c r="X204" s="148"/>
      <c r="Y204" s="148"/>
      <c r="Z204" s="148"/>
      <c r="AA204" s="148"/>
      <c r="AB204" s="148"/>
      <c r="AC204" s="148"/>
      <c r="AD204" s="148"/>
      <c r="AE204" s="148"/>
      <c r="AF204" s="148"/>
      <c r="AG204" s="148"/>
      <c r="AH204" s="148"/>
      <c r="AI204" s="148"/>
      <c r="AJ204" s="148"/>
      <c r="AK204" s="148"/>
      <c r="AL204" s="148"/>
      <c r="AM204" s="148"/>
      <c r="AN204" s="148"/>
      <c r="AO204" s="148"/>
      <c r="AP204" s="148"/>
      <c r="AQ204" s="148"/>
      <c r="AR204" s="148"/>
      <c r="AS204" s="148"/>
      <c r="AT204" s="148"/>
      <c r="AU204" s="148"/>
      <c r="AV204" s="147" t="s">
        <v>489</v>
      </c>
      <c r="AW204" s="147" t="s">
        <v>2158</v>
      </c>
      <c r="AX204" s="147" t="s">
        <v>489</v>
      </c>
      <c r="AY204" s="147" t="s">
        <v>489</v>
      </c>
    </row>
    <row r="205" spans="1:51" ht="30" customHeight="1">
      <c r="A205" s="144" t="s">
        <v>1052</v>
      </c>
      <c r="B205" s="144" t="s">
        <v>664</v>
      </c>
      <c r="C205" s="144" t="s">
        <v>317</v>
      </c>
      <c r="D205" s="145">
        <v>5.0099999999999999E-2</v>
      </c>
      <c r="E205" s="155">
        <f>'단가대비표(기계소방)'!O197</f>
        <v>0</v>
      </c>
      <c r="F205" s="154">
        <f t="shared" si="47"/>
        <v>0</v>
      </c>
      <c r="G205" s="155">
        <f>'단가대비표(기계소방)'!P197</f>
        <v>194048</v>
      </c>
      <c r="H205" s="154">
        <f t="shared" si="48"/>
        <v>9721.7999999999993</v>
      </c>
      <c r="I205" s="155">
        <f>'단가대비표(기계소방)'!V197</f>
        <v>0</v>
      </c>
      <c r="J205" s="154">
        <f t="shared" si="49"/>
        <v>0</v>
      </c>
      <c r="K205" s="155">
        <f t="shared" si="50"/>
        <v>194048</v>
      </c>
      <c r="L205" s="154">
        <f t="shared" si="50"/>
        <v>9721.7999999999993</v>
      </c>
      <c r="M205" s="144" t="s">
        <v>489</v>
      </c>
      <c r="N205" s="147" t="s">
        <v>1754</v>
      </c>
      <c r="O205" s="147" t="s">
        <v>2082</v>
      </c>
      <c r="P205" s="147" t="s">
        <v>485</v>
      </c>
      <c r="Q205" s="147" t="s">
        <v>485</v>
      </c>
      <c r="R205" s="147" t="s">
        <v>655</v>
      </c>
      <c r="S205" s="148"/>
      <c r="T205" s="148"/>
      <c r="U205" s="148"/>
      <c r="V205" s="148">
        <v>1</v>
      </c>
      <c r="W205" s="148"/>
      <c r="X205" s="148"/>
      <c r="Y205" s="148"/>
      <c r="Z205" s="148"/>
      <c r="AA205" s="148"/>
      <c r="AB205" s="148"/>
      <c r="AC205" s="148"/>
      <c r="AD205" s="148"/>
      <c r="AE205" s="148"/>
      <c r="AF205" s="148"/>
      <c r="AG205" s="148"/>
      <c r="AH205" s="148"/>
      <c r="AI205" s="148"/>
      <c r="AJ205" s="148"/>
      <c r="AK205" s="148"/>
      <c r="AL205" s="148"/>
      <c r="AM205" s="148"/>
      <c r="AN205" s="148"/>
      <c r="AO205" s="148"/>
      <c r="AP205" s="148"/>
      <c r="AQ205" s="148"/>
      <c r="AR205" s="148"/>
      <c r="AS205" s="148"/>
      <c r="AT205" s="148"/>
      <c r="AU205" s="148"/>
      <c r="AV205" s="147" t="s">
        <v>489</v>
      </c>
      <c r="AW205" s="147" t="s">
        <v>2159</v>
      </c>
      <c r="AX205" s="147" t="s">
        <v>489</v>
      </c>
      <c r="AY205" s="147" t="s">
        <v>489</v>
      </c>
    </row>
    <row r="206" spans="1:51" ht="30" customHeight="1">
      <c r="A206" s="144" t="s">
        <v>663</v>
      </c>
      <c r="B206" s="144" t="s">
        <v>664</v>
      </c>
      <c r="C206" s="144" t="s">
        <v>317</v>
      </c>
      <c r="D206" s="145">
        <v>4.1999999999999997E-3</v>
      </c>
      <c r="E206" s="155">
        <f>'단가대비표(기계소방)'!O191</f>
        <v>0</v>
      </c>
      <c r="F206" s="154">
        <f t="shared" si="47"/>
        <v>0</v>
      </c>
      <c r="G206" s="155">
        <f>'단가대비표(기계소방)'!P191</f>
        <v>157068</v>
      </c>
      <c r="H206" s="154">
        <f t="shared" si="48"/>
        <v>659.6</v>
      </c>
      <c r="I206" s="155">
        <f>'단가대비표(기계소방)'!V191</f>
        <v>0</v>
      </c>
      <c r="J206" s="154">
        <f t="shared" si="49"/>
        <v>0</v>
      </c>
      <c r="K206" s="155">
        <f t="shared" si="50"/>
        <v>157068</v>
      </c>
      <c r="L206" s="154">
        <f t="shared" si="50"/>
        <v>659.6</v>
      </c>
      <c r="M206" s="144" t="s">
        <v>489</v>
      </c>
      <c r="N206" s="147" t="s">
        <v>1754</v>
      </c>
      <c r="O206" s="147" t="s">
        <v>1564</v>
      </c>
      <c r="P206" s="147" t="s">
        <v>485</v>
      </c>
      <c r="Q206" s="147" t="s">
        <v>485</v>
      </c>
      <c r="R206" s="147" t="s">
        <v>655</v>
      </c>
      <c r="S206" s="148"/>
      <c r="T206" s="148"/>
      <c r="U206" s="148"/>
      <c r="V206" s="148">
        <v>1</v>
      </c>
      <c r="W206" s="148"/>
      <c r="X206" s="148"/>
      <c r="Y206" s="148"/>
      <c r="Z206" s="148"/>
      <c r="AA206" s="148"/>
      <c r="AB206" s="148"/>
      <c r="AC206" s="148"/>
      <c r="AD206" s="148"/>
      <c r="AE206" s="148"/>
      <c r="AF206" s="148"/>
      <c r="AG206" s="148"/>
      <c r="AH206" s="148"/>
      <c r="AI206" s="148"/>
      <c r="AJ206" s="148"/>
      <c r="AK206" s="148"/>
      <c r="AL206" s="148"/>
      <c r="AM206" s="148"/>
      <c r="AN206" s="148"/>
      <c r="AO206" s="148"/>
      <c r="AP206" s="148"/>
      <c r="AQ206" s="148"/>
      <c r="AR206" s="148"/>
      <c r="AS206" s="148"/>
      <c r="AT206" s="148"/>
      <c r="AU206" s="148"/>
      <c r="AV206" s="147" t="s">
        <v>489</v>
      </c>
      <c r="AW206" s="147" t="s">
        <v>2160</v>
      </c>
      <c r="AX206" s="147" t="s">
        <v>489</v>
      </c>
      <c r="AY206" s="147" t="s">
        <v>489</v>
      </c>
    </row>
    <row r="207" spans="1:51" ht="30" customHeight="1">
      <c r="A207" s="144" t="s">
        <v>666</v>
      </c>
      <c r="B207" s="144" t="s">
        <v>667</v>
      </c>
      <c r="C207" s="144" t="s">
        <v>387</v>
      </c>
      <c r="D207" s="145">
        <v>1</v>
      </c>
      <c r="E207" s="155">
        <f>TRUNC(SUMIF(V202:V207, RIGHTB(O207, 1), H202:H207)*U207, 2)</f>
        <v>311.44</v>
      </c>
      <c r="F207" s="154">
        <f t="shared" si="47"/>
        <v>311.39999999999998</v>
      </c>
      <c r="G207" s="155">
        <v>0</v>
      </c>
      <c r="H207" s="154">
        <f t="shared" si="48"/>
        <v>0</v>
      </c>
      <c r="I207" s="155">
        <v>0</v>
      </c>
      <c r="J207" s="154">
        <f t="shared" si="49"/>
        <v>0</v>
      </c>
      <c r="K207" s="155">
        <f t="shared" si="50"/>
        <v>311.39999999999998</v>
      </c>
      <c r="L207" s="154">
        <f t="shared" si="50"/>
        <v>311.39999999999998</v>
      </c>
      <c r="M207" s="144" t="s">
        <v>489</v>
      </c>
      <c r="N207" s="147" t="s">
        <v>1754</v>
      </c>
      <c r="O207" s="147" t="s">
        <v>1568</v>
      </c>
      <c r="P207" s="147" t="s">
        <v>485</v>
      </c>
      <c r="Q207" s="147" t="s">
        <v>485</v>
      </c>
      <c r="R207" s="147" t="s">
        <v>485</v>
      </c>
      <c r="S207" s="148">
        <v>1</v>
      </c>
      <c r="T207" s="148">
        <v>0</v>
      </c>
      <c r="U207" s="148">
        <v>0.03</v>
      </c>
      <c r="V207" s="148"/>
      <c r="W207" s="148"/>
      <c r="X207" s="148"/>
      <c r="Y207" s="148"/>
      <c r="Z207" s="148"/>
      <c r="AA207" s="148"/>
      <c r="AB207" s="148"/>
      <c r="AC207" s="148"/>
      <c r="AD207" s="148"/>
      <c r="AE207" s="148"/>
      <c r="AF207" s="148"/>
      <c r="AG207" s="148"/>
      <c r="AH207" s="148"/>
      <c r="AI207" s="148"/>
      <c r="AJ207" s="148"/>
      <c r="AK207" s="148"/>
      <c r="AL207" s="148"/>
      <c r="AM207" s="148"/>
      <c r="AN207" s="148"/>
      <c r="AO207" s="148"/>
      <c r="AP207" s="148"/>
      <c r="AQ207" s="148"/>
      <c r="AR207" s="148"/>
      <c r="AS207" s="148"/>
      <c r="AT207" s="148"/>
      <c r="AU207" s="148"/>
      <c r="AV207" s="147" t="s">
        <v>489</v>
      </c>
      <c r="AW207" s="147" t="s">
        <v>2161</v>
      </c>
      <c r="AX207" s="147" t="s">
        <v>489</v>
      </c>
      <c r="AY207" s="147" t="s">
        <v>489</v>
      </c>
    </row>
    <row r="208" spans="1:51" ht="30" customHeight="1">
      <c r="A208" s="144" t="s">
        <v>993</v>
      </c>
      <c r="B208" s="144" t="s">
        <v>489</v>
      </c>
      <c r="C208" s="144" t="s">
        <v>489</v>
      </c>
      <c r="D208" s="145"/>
      <c r="E208" s="155"/>
      <c r="F208" s="154">
        <f>TRUNC(SUMIF(N202:N207, N201, F202:F207),0)</f>
        <v>4497</v>
      </c>
      <c r="G208" s="155"/>
      <c r="H208" s="154">
        <f>TRUNC(SUMIF(N202:N207, N201, H202:H207),0)</f>
        <v>10381</v>
      </c>
      <c r="I208" s="155"/>
      <c r="J208" s="154">
        <f>TRUNC(SUMIF(N202:N207, N201, J202:J207),0)</f>
        <v>0</v>
      </c>
      <c r="K208" s="155"/>
      <c r="L208" s="154">
        <f>F208+H208+J208</f>
        <v>14878</v>
      </c>
      <c r="M208" s="144" t="s">
        <v>489</v>
      </c>
      <c r="N208" s="147" t="s">
        <v>668</v>
      </c>
      <c r="O208" s="147" t="s">
        <v>668</v>
      </c>
      <c r="P208" s="147" t="s">
        <v>489</v>
      </c>
      <c r="Q208" s="147" t="s">
        <v>489</v>
      </c>
      <c r="R208" s="147" t="s">
        <v>489</v>
      </c>
      <c r="S208" s="148"/>
      <c r="T208" s="148"/>
      <c r="U208" s="148"/>
      <c r="V208" s="148"/>
      <c r="W208" s="148"/>
      <c r="X208" s="148"/>
      <c r="Y208" s="148"/>
      <c r="Z208" s="148"/>
      <c r="AA208" s="148"/>
      <c r="AB208" s="148"/>
      <c r="AC208" s="148"/>
      <c r="AD208" s="148"/>
      <c r="AE208" s="148"/>
      <c r="AF208" s="148"/>
      <c r="AG208" s="148"/>
      <c r="AH208" s="148"/>
      <c r="AI208" s="148"/>
      <c r="AJ208" s="148"/>
      <c r="AK208" s="148"/>
      <c r="AL208" s="148"/>
      <c r="AM208" s="148"/>
      <c r="AN208" s="148"/>
      <c r="AO208" s="148"/>
      <c r="AP208" s="148"/>
      <c r="AQ208" s="148"/>
      <c r="AR208" s="148"/>
      <c r="AS208" s="148"/>
      <c r="AT208" s="148"/>
      <c r="AU208" s="148"/>
      <c r="AV208" s="147" t="s">
        <v>489</v>
      </c>
      <c r="AW208" s="147" t="s">
        <v>489</v>
      </c>
      <c r="AX208" s="147" t="s">
        <v>489</v>
      </c>
      <c r="AY208" s="147" t="s">
        <v>489</v>
      </c>
    </row>
    <row r="209" spans="1:51" ht="30" customHeight="1">
      <c r="A209" s="145"/>
      <c r="B209" s="145"/>
      <c r="C209" s="145"/>
      <c r="D209" s="145"/>
      <c r="E209" s="155"/>
      <c r="F209" s="154"/>
      <c r="G209" s="155"/>
      <c r="H209" s="154"/>
      <c r="I209" s="155"/>
      <c r="J209" s="154"/>
      <c r="K209" s="155"/>
      <c r="L209" s="154"/>
      <c r="M209" s="145"/>
    </row>
    <row r="210" spans="1:51" ht="30" customHeight="1">
      <c r="A210" s="311" t="s">
        <v>1080</v>
      </c>
      <c r="B210" s="311"/>
      <c r="C210" s="311"/>
      <c r="D210" s="311"/>
      <c r="E210" s="312"/>
      <c r="F210" s="313"/>
      <c r="G210" s="312"/>
      <c r="H210" s="313"/>
      <c r="I210" s="312"/>
      <c r="J210" s="313"/>
      <c r="K210" s="312"/>
      <c r="L210" s="313"/>
      <c r="M210" s="311"/>
      <c r="N210" s="153" t="s">
        <v>1757</v>
      </c>
    </row>
    <row r="211" spans="1:51" ht="30" customHeight="1">
      <c r="A211" s="144" t="s">
        <v>1081</v>
      </c>
      <c r="B211" s="144" t="s">
        <v>1082</v>
      </c>
      <c r="C211" s="144" t="s">
        <v>203</v>
      </c>
      <c r="D211" s="145">
        <v>1</v>
      </c>
      <c r="E211" s="155">
        <f>'단가대비표(기계소방)'!O162</f>
        <v>200000</v>
      </c>
      <c r="F211" s="154">
        <f t="shared" ref="F211:F218" si="51">TRUNC(E211*D211,1)</f>
        <v>200000</v>
      </c>
      <c r="G211" s="155">
        <f>'단가대비표(기계소방)'!P162</f>
        <v>0</v>
      </c>
      <c r="H211" s="154">
        <f t="shared" ref="H211:H218" si="52">TRUNC(G211*D211,1)</f>
        <v>0</v>
      </c>
      <c r="I211" s="155">
        <f>'단가대비표(기계소방)'!V162</f>
        <v>0</v>
      </c>
      <c r="J211" s="154">
        <f t="shared" ref="J211:J218" si="53">TRUNC(I211*D211,1)</f>
        <v>0</v>
      </c>
      <c r="K211" s="155">
        <f t="shared" ref="K211:L218" si="54">TRUNC(E211+G211+I211,1)</f>
        <v>200000</v>
      </c>
      <c r="L211" s="154">
        <f t="shared" si="54"/>
        <v>200000</v>
      </c>
      <c r="M211" s="144" t="s">
        <v>489</v>
      </c>
      <c r="N211" s="147" t="s">
        <v>1757</v>
      </c>
      <c r="O211" s="147" t="s">
        <v>2162</v>
      </c>
      <c r="P211" s="147" t="s">
        <v>485</v>
      </c>
      <c r="Q211" s="147" t="s">
        <v>485</v>
      </c>
      <c r="R211" s="147" t="s">
        <v>655</v>
      </c>
      <c r="S211" s="148"/>
      <c r="T211" s="148"/>
      <c r="U211" s="148"/>
      <c r="V211" s="148"/>
      <c r="W211" s="148"/>
      <c r="X211" s="148"/>
      <c r="Y211" s="148"/>
      <c r="Z211" s="148"/>
      <c r="AA211" s="148"/>
      <c r="AB211" s="148"/>
      <c r="AC211" s="148"/>
      <c r="AD211" s="148"/>
      <c r="AE211" s="148"/>
      <c r="AF211" s="148"/>
      <c r="AG211" s="148"/>
      <c r="AH211" s="148"/>
      <c r="AI211" s="148"/>
      <c r="AJ211" s="148"/>
      <c r="AK211" s="148"/>
      <c r="AL211" s="148"/>
      <c r="AM211" s="148"/>
      <c r="AN211" s="148"/>
      <c r="AO211" s="148"/>
      <c r="AP211" s="148"/>
      <c r="AQ211" s="148"/>
      <c r="AR211" s="148"/>
      <c r="AS211" s="148"/>
      <c r="AT211" s="148"/>
      <c r="AU211" s="148"/>
      <c r="AV211" s="147" t="s">
        <v>489</v>
      </c>
      <c r="AW211" s="147" t="s">
        <v>2163</v>
      </c>
      <c r="AX211" s="147" t="s">
        <v>489</v>
      </c>
      <c r="AY211" s="147" t="s">
        <v>489</v>
      </c>
    </row>
    <row r="212" spans="1:51" ht="30" customHeight="1">
      <c r="A212" s="144" t="s">
        <v>715</v>
      </c>
      <c r="B212" s="144" t="s">
        <v>807</v>
      </c>
      <c r="C212" s="144" t="s">
        <v>203</v>
      </c>
      <c r="D212" s="145">
        <v>1</v>
      </c>
      <c r="E212" s="155">
        <f>'단가대비표(기계소방)'!O173</f>
        <v>23000</v>
      </c>
      <c r="F212" s="154">
        <f t="shared" si="51"/>
        <v>23000</v>
      </c>
      <c r="G212" s="155">
        <f>'단가대비표(기계소방)'!P173</f>
        <v>0</v>
      </c>
      <c r="H212" s="154">
        <f t="shared" si="52"/>
        <v>0</v>
      </c>
      <c r="I212" s="155">
        <f>'단가대비표(기계소방)'!V173</f>
        <v>0</v>
      </c>
      <c r="J212" s="154">
        <f t="shared" si="53"/>
        <v>0</v>
      </c>
      <c r="K212" s="155">
        <f t="shared" si="54"/>
        <v>23000</v>
      </c>
      <c r="L212" s="154">
        <f t="shared" si="54"/>
        <v>23000</v>
      </c>
      <c r="M212" s="144" t="s">
        <v>489</v>
      </c>
      <c r="N212" s="147" t="s">
        <v>1757</v>
      </c>
      <c r="O212" s="147" t="s">
        <v>1828</v>
      </c>
      <c r="P212" s="147" t="s">
        <v>485</v>
      </c>
      <c r="Q212" s="147" t="s">
        <v>485</v>
      </c>
      <c r="R212" s="147" t="s">
        <v>655</v>
      </c>
      <c r="S212" s="148"/>
      <c r="T212" s="148"/>
      <c r="U212" s="148"/>
      <c r="V212" s="148"/>
      <c r="W212" s="148"/>
      <c r="X212" s="148"/>
      <c r="Y212" s="148"/>
      <c r="Z212" s="148"/>
      <c r="AA212" s="148"/>
      <c r="AB212" s="148"/>
      <c r="AC212" s="148"/>
      <c r="AD212" s="148"/>
      <c r="AE212" s="148"/>
      <c r="AF212" s="148"/>
      <c r="AG212" s="148"/>
      <c r="AH212" s="148"/>
      <c r="AI212" s="148"/>
      <c r="AJ212" s="148"/>
      <c r="AK212" s="148"/>
      <c r="AL212" s="148"/>
      <c r="AM212" s="148"/>
      <c r="AN212" s="148"/>
      <c r="AO212" s="148"/>
      <c r="AP212" s="148"/>
      <c r="AQ212" s="148"/>
      <c r="AR212" s="148"/>
      <c r="AS212" s="148"/>
      <c r="AT212" s="148"/>
      <c r="AU212" s="148"/>
      <c r="AV212" s="147" t="s">
        <v>489</v>
      </c>
      <c r="AW212" s="147" t="s">
        <v>2164</v>
      </c>
      <c r="AX212" s="147" t="s">
        <v>489</v>
      </c>
      <c r="AY212" s="147" t="s">
        <v>489</v>
      </c>
    </row>
    <row r="213" spans="1:51" ht="30" customHeight="1">
      <c r="A213" s="144" t="s">
        <v>1083</v>
      </c>
      <c r="B213" s="144" t="s">
        <v>1084</v>
      </c>
      <c r="C213" s="144" t="s">
        <v>203</v>
      </c>
      <c r="D213" s="145">
        <v>2</v>
      </c>
      <c r="E213" s="155">
        <f>'단가대비표(기계소방)'!O164</f>
        <v>25000</v>
      </c>
      <c r="F213" s="154">
        <f t="shared" si="51"/>
        <v>50000</v>
      </c>
      <c r="G213" s="155">
        <f>'단가대비표(기계소방)'!P164</f>
        <v>0</v>
      </c>
      <c r="H213" s="154">
        <f t="shared" si="52"/>
        <v>0</v>
      </c>
      <c r="I213" s="155">
        <f>'단가대비표(기계소방)'!V164</f>
        <v>0</v>
      </c>
      <c r="J213" s="154">
        <f t="shared" si="53"/>
        <v>0</v>
      </c>
      <c r="K213" s="155">
        <f t="shared" si="54"/>
        <v>25000</v>
      </c>
      <c r="L213" s="154">
        <f t="shared" si="54"/>
        <v>50000</v>
      </c>
      <c r="M213" s="144" t="s">
        <v>489</v>
      </c>
      <c r="N213" s="147" t="s">
        <v>1757</v>
      </c>
      <c r="O213" s="147" t="s">
        <v>2165</v>
      </c>
      <c r="P213" s="147" t="s">
        <v>485</v>
      </c>
      <c r="Q213" s="147" t="s">
        <v>485</v>
      </c>
      <c r="R213" s="147" t="s">
        <v>655</v>
      </c>
      <c r="S213" s="148"/>
      <c r="T213" s="148"/>
      <c r="U213" s="148"/>
      <c r="V213" s="148"/>
      <c r="W213" s="148"/>
      <c r="X213" s="148"/>
      <c r="Y213" s="148"/>
      <c r="Z213" s="148"/>
      <c r="AA213" s="148"/>
      <c r="AB213" s="148"/>
      <c r="AC213" s="148"/>
      <c r="AD213" s="148"/>
      <c r="AE213" s="148"/>
      <c r="AF213" s="148"/>
      <c r="AG213" s="148"/>
      <c r="AH213" s="148"/>
      <c r="AI213" s="148"/>
      <c r="AJ213" s="148"/>
      <c r="AK213" s="148"/>
      <c r="AL213" s="148"/>
      <c r="AM213" s="148"/>
      <c r="AN213" s="148"/>
      <c r="AO213" s="148"/>
      <c r="AP213" s="148"/>
      <c r="AQ213" s="148"/>
      <c r="AR213" s="148"/>
      <c r="AS213" s="148"/>
      <c r="AT213" s="148"/>
      <c r="AU213" s="148"/>
      <c r="AV213" s="147" t="s">
        <v>489</v>
      </c>
      <c r="AW213" s="147" t="s">
        <v>2166</v>
      </c>
      <c r="AX213" s="147" t="s">
        <v>489</v>
      </c>
      <c r="AY213" s="147" t="s">
        <v>489</v>
      </c>
    </row>
    <row r="214" spans="1:51" ht="30" customHeight="1">
      <c r="A214" s="144" t="s">
        <v>1085</v>
      </c>
      <c r="B214" s="144" t="s">
        <v>1086</v>
      </c>
      <c r="C214" s="144" t="s">
        <v>203</v>
      </c>
      <c r="D214" s="145">
        <v>1</v>
      </c>
      <c r="E214" s="155">
        <f>'단가대비표(기계소방)'!O166</f>
        <v>21000</v>
      </c>
      <c r="F214" s="154">
        <f t="shared" si="51"/>
        <v>21000</v>
      </c>
      <c r="G214" s="155">
        <f>'단가대비표(기계소방)'!P166</f>
        <v>0</v>
      </c>
      <c r="H214" s="154">
        <f t="shared" si="52"/>
        <v>0</v>
      </c>
      <c r="I214" s="155">
        <f>'단가대비표(기계소방)'!V166</f>
        <v>0</v>
      </c>
      <c r="J214" s="154">
        <f t="shared" si="53"/>
        <v>0</v>
      </c>
      <c r="K214" s="155">
        <f t="shared" si="54"/>
        <v>21000</v>
      </c>
      <c r="L214" s="154">
        <f t="shared" si="54"/>
        <v>21000</v>
      </c>
      <c r="M214" s="144" t="s">
        <v>489</v>
      </c>
      <c r="N214" s="147" t="s">
        <v>1757</v>
      </c>
      <c r="O214" s="147" t="s">
        <v>2167</v>
      </c>
      <c r="P214" s="147" t="s">
        <v>485</v>
      </c>
      <c r="Q214" s="147" t="s">
        <v>485</v>
      </c>
      <c r="R214" s="147" t="s">
        <v>655</v>
      </c>
      <c r="S214" s="148"/>
      <c r="T214" s="148"/>
      <c r="U214" s="148"/>
      <c r="V214" s="148"/>
      <c r="W214" s="148"/>
      <c r="X214" s="148"/>
      <c r="Y214" s="148"/>
      <c r="Z214" s="148"/>
      <c r="AA214" s="148"/>
      <c r="AB214" s="148"/>
      <c r="AC214" s="148"/>
      <c r="AD214" s="148"/>
      <c r="AE214" s="148"/>
      <c r="AF214" s="148"/>
      <c r="AG214" s="148"/>
      <c r="AH214" s="148"/>
      <c r="AI214" s="148"/>
      <c r="AJ214" s="148"/>
      <c r="AK214" s="148"/>
      <c r="AL214" s="148"/>
      <c r="AM214" s="148"/>
      <c r="AN214" s="148"/>
      <c r="AO214" s="148"/>
      <c r="AP214" s="148"/>
      <c r="AQ214" s="148"/>
      <c r="AR214" s="148"/>
      <c r="AS214" s="148"/>
      <c r="AT214" s="148"/>
      <c r="AU214" s="148"/>
      <c r="AV214" s="147" t="s">
        <v>489</v>
      </c>
      <c r="AW214" s="147" t="s">
        <v>2168</v>
      </c>
      <c r="AX214" s="147" t="s">
        <v>489</v>
      </c>
      <c r="AY214" s="147" t="s">
        <v>489</v>
      </c>
    </row>
    <row r="215" spans="1:51" ht="30" customHeight="1">
      <c r="A215" s="144" t="s">
        <v>1087</v>
      </c>
      <c r="B215" s="144" t="s">
        <v>1088</v>
      </c>
      <c r="C215" s="144" t="s">
        <v>309</v>
      </c>
      <c r="D215" s="145">
        <v>1</v>
      </c>
      <c r="E215" s="155">
        <f>'단가대비표(기계소방)'!O181</f>
        <v>15000</v>
      </c>
      <c r="F215" s="154">
        <f t="shared" si="51"/>
        <v>15000</v>
      </c>
      <c r="G215" s="155">
        <f>'단가대비표(기계소방)'!P181</f>
        <v>0</v>
      </c>
      <c r="H215" s="154">
        <f t="shared" si="52"/>
        <v>0</v>
      </c>
      <c r="I215" s="155">
        <f>'단가대비표(기계소방)'!V181</f>
        <v>0</v>
      </c>
      <c r="J215" s="154">
        <f t="shared" si="53"/>
        <v>0</v>
      </c>
      <c r="K215" s="155">
        <f t="shared" si="54"/>
        <v>15000</v>
      </c>
      <c r="L215" s="154">
        <f t="shared" si="54"/>
        <v>15000</v>
      </c>
      <c r="M215" s="144" t="s">
        <v>489</v>
      </c>
      <c r="N215" s="147" t="s">
        <v>1757</v>
      </c>
      <c r="O215" s="147" t="s">
        <v>2169</v>
      </c>
      <c r="P215" s="147" t="s">
        <v>485</v>
      </c>
      <c r="Q215" s="147" t="s">
        <v>485</v>
      </c>
      <c r="R215" s="147" t="s">
        <v>655</v>
      </c>
      <c r="S215" s="148"/>
      <c r="T215" s="148"/>
      <c r="U215" s="148"/>
      <c r="V215" s="148"/>
      <c r="W215" s="148"/>
      <c r="X215" s="148"/>
      <c r="Y215" s="148"/>
      <c r="Z215" s="148"/>
      <c r="AA215" s="148"/>
      <c r="AB215" s="148"/>
      <c r="AC215" s="148"/>
      <c r="AD215" s="148"/>
      <c r="AE215" s="148"/>
      <c r="AF215" s="148"/>
      <c r="AG215" s="148"/>
      <c r="AH215" s="148"/>
      <c r="AI215" s="148"/>
      <c r="AJ215" s="148"/>
      <c r="AK215" s="148"/>
      <c r="AL215" s="148"/>
      <c r="AM215" s="148"/>
      <c r="AN215" s="148"/>
      <c r="AO215" s="148"/>
      <c r="AP215" s="148"/>
      <c r="AQ215" s="148"/>
      <c r="AR215" s="148"/>
      <c r="AS215" s="148"/>
      <c r="AT215" s="148"/>
      <c r="AU215" s="148"/>
      <c r="AV215" s="147" t="s">
        <v>489</v>
      </c>
      <c r="AW215" s="147" t="s">
        <v>2170</v>
      </c>
      <c r="AX215" s="147" t="s">
        <v>489</v>
      </c>
      <c r="AY215" s="147" t="s">
        <v>489</v>
      </c>
    </row>
    <row r="216" spans="1:51" ht="30" customHeight="1">
      <c r="A216" s="144" t="s">
        <v>755</v>
      </c>
      <c r="B216" s="144" t="s">
        <v>664</v>
      </c>
      <c r="C216" s="144" t="s">
        <v>317</v>
      </c>
      <c r="D216" s="145">
        <v>0.77010000000000001</v>
      </c>
      <c r="E216" s="155">
        <f>'단가대비표(기계소방)'!O196</f>
        <v>0</v>
      </c>
      <c r="F216" s="154">
        <f t="shared" si="51"/>
        <v>0</v>
      </c>
      <c r="G216" s="155">
        <f>'단가대비표(기계소방)'!P196</f>
        <v>214118</v>
      </c>
      <c r="H216" s="154">
        <f t="shared" si="52"/>
        <v>164892.20000000001</v>
      </c>
      <c r="I216" s="155">
        <f>'단가대비표(기계소방)'!V196</f>
        <v>0</v>
      </c>
      <c r="J216" s="154">
        <f t="shared" si="53"/>
        <v>0</v>
      </c>
      <c r="K216" s="155">
        <f t="shared" si="54"/>
        <v>214118</v>
      </c>
      <c r="L216" s="154">
        <f t="shared" si="54"/>
        <v>164892.20000000001</v>
      </c>
      <c r="M216" s="144" t="s">
        <v>489</v>
      </c>
      <c r="N216" s="147" t="s">
        <v>1757</v>
      </c>
      <c r="O216" s="147" t="s">
        <v>1696</v>
      </c>
      <c r="P216" s="147" t="s">
        <v>485</v>
      </c>
      <c r="Q216" s="147" t="s">
        <v>485</v>
      </c>
      <c r="R216" s="147" t="s">
        <v>655</v>
      </c>
      <c r="S216" s="148"/>
      <c r="T216" s="148"/>
      <c r="U216" s="148"/>
      <c r="V216" s="148">
        <v>1</v>
      </c>
      <c r="W216" s="148"/>
      <c r="X216" s="148"/>
      <c r="Y216" s="148"/>
      <c r="Z216" s="148"/>
      <c r="AA216" s="148"/>
      <c r="AB216" s="148"/>
      <c r="AC216" s="148"/>
      <c r="AD216" s="148"/>
      <c r="AE216" s="148"/>
      <c r="AF216" s="148"/>
      <c r="AG216" s="148"/>
      <c r="AH216" s="148"/>
      <c r="AI216" s="148"/>
      <c r="AJ216" s="148"/>
      <c r="AK216" s="148"/>
      <c r="AL216" s="148"/>
      <c r="AM216" s="148"/>
      <c r="AN216" s="148"/>
      <c r="AO216" s="148"/>
      <c r="AP216" s="148"/>
      <c r="AQ216" s="148"/>
      <c r="AR216" s="148"/>
      <c r="AS216" s="148"/>
      <c r="AT216" s="148"/>
      <c r="AU216" s="148"/>
      <c r="AV216" s="147" t="s">
        <v>489</v>
      </c>
      <c r="AW216" s="147" t="s">
        <v>2171</v>
      </c>
      <c r="AX216" s="147" t="s">
        <v>489</v>
      </c>
      <c r="AY216" s="147" t="s">
        <v>489</v>
      </c>
    </row>
    <row r="217" spans="1:51" ht="30" customHeight="1">
      <c r="A217" s="144" t="s">
        <v>663</v>
      </c>
      <c r="B217" s="144" t="s">
        <v>664</v>
      </c>
      <c r="C217" s="144" t="s">
        <v>317</v>
      </c>
      <c r="D217" s="145">
        <v>0.31869999999999998</v>
      </c>
      <c r="E217" s="155">
        <f>'단가대비표(기계소방)'!O191</f>
        <v>0</v>
      </c>
      <c r="F217" s="154">
        <f t="shared" si="51"/>
        <v>0</v>
      </c>
      <c r="G217" s="155">
        <f>'단가대비표(기계소방)'!P191</f>
        <v>157068</v>
      </c>
      <c r="H217" s="154">
        <f t="shared" si="52"/>
        <v>50057.5</v>
      </c>
      <c r="I217" s="155">
        <f>'단가대비표(기계소방)'!V191</f>
        <v>0</v>
      </c>
      <c r="J217" s="154">
        <f t="shared" si="53"/>
        <v>0</v>
      </c>
      <c r="K217" s="155">
        <f t="shared" si="54"/>
        <v>157068</v>
      </c>
      <c r="L217" s="154">
        <f t="shared" si="54"/>
        <v>50057.5</v>
      </c>
      <c r="M217" s="144" t="s">
        <v>489</v>
      </c>
      <c r="N217" s="147" t="s">
        <v>1757</v>
      </c>
      <c r="O217" s="147" t="s">
        <v>1564</v>
      </c>
      <c r="P217" s="147" t="s">
        <v>485</v>
      </c>
      <c r="Q217" s="147" t="s">
        <v>485</v>
      </c>
      <c r="R217" s="147" t="s">
        <v>655</v>
      </c>
      <c r="S217" s="148"/>
      <c r="T217" s="148"/>
      <c r="U217" s="148"/>
      <c r="V217" s="148">
        <v>1</v>
      </c>
      <c r="W217" s="148"/>
      <c r="X217" s="148"/>
      <c r="Y217" s="148"/>
      <c r="Z217" s="148"/>
      <c r="AA217" s="148"/>
      <c r="AB217" s="148"/>
      <c r="AC217" s="148"/>
      <c r="AD217" s="148"/>
      <c r="AE217" s="148"/>
      <c r="AF217" s="148"/>
      <c r="AG217" s="148"/>
      <c r="AH217" s="148"/>
      <c r="AI217" s="148"/>
      <c r="AJ217" s="148"/>
      <c r="AK217" s="148"/>
      <c r="AL217" s="148"/>
      <c r="AM217" s="148"/>
      <c r="AN217" s="148"/>
      <c r="AO217" s="148"/>
      <c r="AP217" s="148"/>
      <c r="AQ217" s="148"/>
      <c r="AR217" s="148"/>
      <c r="AS217" s="148"/>
      <c r="AT217" s="148"/>
      <c r="AU217" s="148"/>
      <c r="AV217" s="147" t="s">
        <v>489</v>
      </c>
      <c r="AW217" s="147" t="s">
        <v>2172</v>
      </c>
      <c r="AX217" s="147" t="s">
        <v>489</v>
      </c>
      <c r="AY217" s="147" t="s">
        <v>489</v>
      </c>
    </row>
    <row r="218" spans="1:51" ht="30" customHeight="1">
      <c r="A218" s="144" t="s">
        <v>666</v>
      </c>
      <c r="B218" s="144" t="s">
        <v>667</v>
      </c>
      <c r="C218" s="144" t="s">
        <v>387</v>
      </c>
      <c r="D218" s="145">
        <v>1</v>
      </c>
      <c r="E218" s="155">
        <f>TRUNC(SUMIF(V211:V218, RIGHTB(O218, 1), H211:H218)*U218, 2)</f>
        <v>6448.49</v>
      </c>
      <c r="F218" s="154">
        <f t="shared" si="51"/>
        <v>6448.4</v>
      </c>
      <c r="G218" s="155">
        <v>0</v>
      </c>
      <c r="H218" s="154">
        <f t="shared" si="52"/>
        <v>0</v>
      </c>
      <c r="I218" s="155">
        <v>0</v>
      </c>
      <c r="J218" s="154">
        <f t="shared" si="53"/>
        <v>0</v>
      </c>
      <c r="K218" s="155">
        <f t="shared" si="54"/>
        <v>6448.4</v>
      </c>
      <c r="L218" s="154">
        <f t="shared" si="54"/>
        <v>6448.4</v>
      </c>
      <c r="M218" s="144" t="s">
        <v>489</v>
      </c>
      <c r="N218" s="147" t="s">
        <v>1757</v>
      </c>
      <c r="O218" s="147" t="s">
        <v>1568</v>
      </c>
      <c r="P218" s="147" t="s">
        <v>485</v>
      </c>
      <c r="Q218" s="147" t="s">
        <v>485</v>
      </c>
      <c r="R218" s="147" t="s">
        <v>485</v>
      </c>
      <c r="S218" s="148">
        <v>1</v>
      </c>
      <c r="T218" s="148">
        <v>0</v>
      </c>
      <c r="U218" s="148">
        <v>0.03</v>
      </c>
      <c r="V218" s="148"/>
      <c r="W218" s="148"/>
      <c r="X218" s="148"/>
      <c r="Y218" s="148"/>
      <c r="Z218" s="148"/>
      <c r="AA218" s="148"/>
      <c r="AB218" s="148"/>
      <c r="AC218" s="148"/>
      <c r="AD218" s="148"/>
      <c r="AE218" s="148"/>
      <c r="AF218" s="148"/>
      <c r="AG218" s="148"/>
      <c r="AH218" s="148"/>
      <c r="AI218" s="148"/>
      <c r="AJ218" s="148"/>
      <c r="AK218" s="148"/>
      <c r="AL218" s="148"/>
      <c r="AM218" s="148"/>
      <c r="AN218" s="148"/>
      <c r="AO218" s="148"/>
      <c r="AP218" s="148"/>
      <c r="AQ218" s="148"/>
      <c r="AR218" s="148"/>
      <c r="AS218" s="148"/>
      <c r="AT218" s="148"/>
      <c r="AU218" s="148"/>
      <c r="AV218" s="147" t="s">
        <v>489</v>
      </c>
      <c r="AW218" s="147" t="s">
        <v>2173</v>
      </c>
      <c r="AX218" s="147" t="s">
        <v>489</v>
      </c>
      <c r="AY218" s="147" t="s">
        <v>489</v>
      </c>
    </row>
    <row r="219" spans="1:51" ht="30" customHeight="1">
      <c r="A219" s="144" t="s">
        <v>993</v>
      </c>
      <c r="B219" s="144" t="s">
        <v>489</v>
      </c>
      <c r="C219" s="144" t="s">
        <v>489</v>
      </c>
      <c r="D219" s="145"/>
      <c r="E219" s="155"/>
      <c r="F219" s="154">
        <f>TRUNC(SUMIF(N211:N218, N210, F211:F218),0)</f>
        <v>315448</v>
      </c>
      <c r="G219" s="155"/>
      <c r="H219" s="154">
        <f>TRUNC(SUMIF(N211:N218, N210, H211:H218),0)</f>
        <v>214949</v>
      </c>
      <c r="I219" s="155"/>
      <c r="J219" s="154">
        <f>TRUNC(SUMIF(N211:N218, N210, J211:J218),0)</f>
        <v>0</v>
      </c>
      <c r="K219" s="155"/>
      <c r="L219" s="154">
        <f>F219+H219+J219</f>
        <v>530397</v>
      </c>
      <c r="M219" s="144" t="s">
        <v>489</v>
      </c>
      <c r="N219" s="147" t="s">
        <v>668</v>
      </c>
      <c r="O219" s="147" t="s">
        <v>668</v>
      </c>
      <c r="P219" s="147" t="s">
        <v>489</v>
      </c>
      <c r="Q219" s="147" t="s">
        <v>489</v>
      </c>
      <c r="R219" s="147" t="s">
        <v>489</v>
      </c>
      <c r="S219" s="148"/>
      <c r="T219" s="148"/>
      <c r="U219" s="148"/>
      <c r="V219" s="148"/>
      <c r="W219" s="148"/>
      <c r="X219" s="148"/>
      <c r="Y219" s="148"/>
      <c r="Z219" s="148"/>
      <c r="AA219" s="148"/>
      <c r="AB219" s="148"/>
      <c r="AC219" s="148"/>
      <c r="AD219" s="148"/>
      <c r="AE219" s="148"/>
      <c r="AF219" s="148"/>
      <c r="AG219" s="148"/>
      <c r="AH219" s="148"/>
      <c r="AI219" s="148"/>
      <c r="AJ219" s="148"/>
      <c r="AK219" s="148"/>
      <c r="AL219" s="148"/>
      <c r="AM219" s="148"/>
      <c r="AN219" s="148"/>
      <c r="AO219" s="148"/>
      <c r="AP219" s="148"/>
      <c r="AQ219" s="148"/>
      <c r="AR219" s="148"/>
      <c r="AS219" s="148"/>
      <c r="AT219" s="148"/>
      <c r="AU219" s="148"/>
      <c r="AV219" s="147" t="s">
        <v>489</v>
      </c>
      <c r="AW219" s="147" t="s">
        <v>489</v>
      </c>
      <c r="AX219" s="147" t="s">
        <v>489</v>
      </c>
      <c r="AY219" s="147" t="s">
        <v>489</v>
      </c>
    </row>
    <row r="220" spans="1:51" ht="30" customHeight="1">
      <c r="A220" s="145"/>
      <c r="B220" s="145"/>
      <c r="C220" s="145"/>
      <c r="D220" s="145"/>
      <c r="E220" s="155"/>
      <c r="F220" s="154"/>
      <c r="G220" s="155"/>
      <c r="H220" s="154"/>
      <c r="I220" s="155"/>
      <c r="J220" s="154"/>
      <c r="K220" s="155"/>
      <c r="L220" s="154"/>
      <c r="M220" s="145"/>
    </row>
    <row r="221" spans="1:51" ht="30" customHeight="1">
      <c r="A221" s="311" t="s">
        <v>1089</v>
      </c>
      <c r="B221" s="311"/>
      <c r="C221" s="311"/>
      <c r="D221" s="311"/>
      <c r="E221" s="312"/>
      <c r="F221" s="313"/>
      <c r="G221" s="312"/>
      <c r="H221" s="313"/>
      <c r="I221" s="312"/>
      <c r="J221" s="313"/>
      <c r="K221" s="312"/>
      <c r="L221" s="313"/>
      <c r="M221" s="311"/>
      <c r="N221" s="153" t="s">
        <v>1759</v>
      </c>
    </row>
    <row r="222" spans="1:51" ht="30" customHeight="1">
      <c r="A222" s="144" t="s">
        <v>1081</v>
      </c>
      <c r="B222" s="144" t="s">
        <v>1082</v>
      </c>
      <c r="C222" s="144" t="s">
        <v>203</v>
      </c>
      <c r="D222" s="145">
        <v>1</v>
      </c>
      <c r="E222" s="155">
        <f>'단가대비표(기계소방)'!O162</f>
        <v>200000</v>
      </c>
      <c r="F222" s="154">
        <f t="shared" ref="F222:F230" si="55">TRUNC(E222*D222,1)</f>
        <v>200000</v>
      </c>
      <c r="G222" s="155">
        <f>'단가대비표(기계소방)'!P162</f>
        <v>0</v>
      </c>
      <c r="H222" s="154">
        <f t="shared" ref="H222:H230" si="56">TRUNC(G222*D222,1)</f>
        <v>0</v>
      </c>
      <c r="I222" s="155">
        <f>'단가대비표(기계소방)'!V162</f>
        <v>0</v>
      </c>
      <c r="J222" s="154">
        <f t="shared" ref="J222:J230" si="57">TRUNC(I222*D222,1)</f>
        <v>0</v>
      </c>
      <c r="K222" s="155">
        <f t="shared" ref="K222:L230" si="58">TRUNC(E222+G222+I222,1)</f>
        <v>200000</v>
      </c>
      <c r="L222" s="154">
        <f t="shared" si="58"/>
        <v>200000</v>
      </c>
      <c r="M222" s="144" t="s">
        <v>489</v>
      </c>
      <c r="N222" s="147" t="s">
        <v>1759</v>
      </c>
      <c r="O222" s="147" t="s">
        <v>2162</v>
      </c>
      <c r="P222" s="147" t="s">
        <v>485</v>
      </c>
      <c r="Q222" s="147" t="s">
        <v>485</v>
      </c>
      <c r="R222" s="147" t="s">
        <v>655</v>
      </c>
      <c r="S222" s="148"/>
      <c r="T222" s="148"/>
      <c r="U222" s="148"/>
      <c r="V222" s="148"/>
      <c r="W222" s="148"/>
      <c r="X222" s="148"/>
      <c r="Y222" s="148"/>
      <c r="Z222" s="148"/>
      <c r="AA222" s="148"/>
      <c r="AB222" s="148"/>
      <c r="AC222" s="148"/>
      <c r="AD222" s="148"/>
      <c r="AE222" s="148"/>
      <c r="AF222" s="148"/>
      <c r="AG222" s="148"/>
      <c r="AH222" s="148"/>
      <c r="AI222" s="148"/>
      <c r="AJ222" s="148"/>
      <c r="AK222" s="148"/>
      <c r="AL222" s="148"/>
      <c r="AM222" s="148"/>
      <c r="AN222" s="148"/>
      <c r="AO222" s="148"/>
      <c r="AP222" s="148"/>
      <c r="AQ222" s="148"/>
      <c r="AR222" s="148"/>
      <c r="AS222" s="148"/>
      <c r="AT222" s="148"/>
      <c r="AU222" s="148"/>
      <c r="AV222" s="147" t="s">
        <v>489</v>
      </c>
      <c r="AW222" s="147" t="s">
        <v>2174</v>
      </c>
      <c r="AX222" s="147" t="s">
        <v>489</v>
      </c>
      <c r="AY222" s="147" t="s">
        <v>489</v>
      </c>
    </row>
    <row r="223" spans="1:51" ht="30" customHeight="1">
      <c r="A223" s="144" t="s">
        <v>715</v>
      </c>
      <c r="B223" s="144" t="s">
        <v>807</v>
      </c>
      <c r="C223" s="144" t="s">
        <v>203</v>
      </c>
      <c r="D223" s="145">
        <v>1</v>
      </c>
      <c r="E223" s="155">
        <f>'단가대비표(기계소방)'!O173</f>
        <v>23000</v>
      </c>
      <c r="F223" s="154">
        <f t="shared" si="55"/>
        <v>23000</v>
      </c>
      <c r="G223" s="155">
        <f>'단가대비표(기계소방)'!P173</f>
        <v>0</v>
      </c>
      <c r="H223" s="154">
        <f t="shared" si="56"/>
        <v>0</v>
      </c>
      <c r="I223" s="155">
        <f>'단가대비표(기계소방)'!V173</f>
        <v>0</v>
      </c>
      <c r="J223" s="154">
        <f t="shared" si="57"/>
        <v>0</v>
      </c>
      <c r="K223" s="155">
        <f t="shared" si="58"/>
        <v>23000</v>
      </c>
      <c r="L223" s="154">
        <f t="shared" si="58"/>
        <v>23000</v>
      </c>
      <c r="M223" s="144" t="s">
        <v>489</v>
      </c>
      <c r="N223" s="147" t="s">
        <v>1759</v>
      </c>
      <c r="O223" s="147" t="s">
        <v>1828</v>
      </c>
      <c r="P223" s="147" t="s">
        <v>485</v>
      </c>
      <c r="Q223" s="147" t="s">
        <v>485</v>
      </c>
      <c r="R223" s="147" t="s">
        <v>655</v>
      </c>
      <c r="S223" s="148"/>
      <c r="T223" s="148"/>
      <c r="U223" s="148"/>
      <c r="V223" s="148"/>
      <c r="W223" s="148"/>
      <c r="X223" s="148"/>
      <c r="Y223" s="148"/>
      <c r="Z223" s="148"/>
      <c r="AA223" s="148"/>
      <c r="AB223" s="148"/>
      <c r="AC223" s="148"/>
      <c r="AD223" s="148"/>
      <c r="AE223" s="148"/>
      <c r="AF223" s="148"/>
      <c r="AG223" s="148"/>
      <c r="AH223" s="148"/>
      <c r="AI223" s="148"/>
      <c r="AJ223" s="148"/>
      <c r="AK223" s="148"/>
      <c r="AL223" s="148"/>
      <c r="AM223" s="148"/>
      <c r="AN223" s="148"/>
      <c r="AO223" s="148"/>
      <c r="AP223" s="148"/>
      <c r="AQ223" s="148"/>
      <c r="AR223" s="148"/>
      <c r="AS223" s="148"/>
      <c r="AT223" s="148"/>
      <c r="AU223" s="148"/>
      <c r="AV223" s="147" t="s">
        <v>489</v>
      </c>
      <c r="AW223" s="147" t="s">
        <v>2175</v>
      </c>
      <c r="AX223" s="147" t="s">
        <v>489</v>
      </c>
      <c r="AY223" s="147" t="s">
        <v>489</v>
      </c>
    </row>
    <row r="224" spans="1:51" ht="30" customHeight="1">
      <c r="A224" s="144" t="s">
        <v>715</v>
      </c>
      <c r="B224" s="144" t="s">
        <v>1090</v>
      </c>
      <c r="C224" s="144" t="s">
        <v>203</v>
      </c>
      <c r="D224" s="145">
        <v>1</v>
      </c>
      <c r="E224" s="155">
        <f>'단가대비표(기계소방)'!O174</f>
        <v>47000</v>
      </c>
      <c r="F224" s="154">
        <f t="shared" si="55"/>
        <v>47000</v>
      </c>
      <c r="G224" s="155">
        <f>'단가대비표(기계소방)'!P174</f>
        <v>0</v>
      </c>
      <c r="H224" s="154">
        <f t="shared" si="56"/>
        <v>0</v>
      </c>
      <c r="I224" s="155">
        <f>'단가대비표(기계소방)'!V174</f>
        <v>0</v>
      </c>
      <c r="J224" s="154">
        <f t="shared" si="57"/>
        <v>0</v>
      </c>
      <c r="K224" s="155">
        <f t="shared" si="58"/>
        <v>47000</v>
      </c>
      <c r="L224" s="154">
        <f t="shared" si="58"/>
        <v>47000</v>
      </c>
      <c r="M224" s="144" t="s">
        <v>489</v>
      </c>
      <c r="N224" s="147" t="s">
        <v>1759</v>
      </c>
      <c r="O224" s="147" t="s">
        <v>2176</v>
      </c>
      <c r="P224" s="147" t="s">
        <v>485</v>
      </c>
      <c r="Q224" s="147" t="s">
        <v>485</v>
      </c>
      <c r="R224" s="147" t="s">
        <v>655</v>
      </c>
      <c r="S224" s="148"/>
      <c r="T224" s="148"/>
      <c r="U224" s="148"/>
      <c r="V224" s="148"/>
      <c r="W224" s="148"/>
      <c r="X224" s="148"/>
      <c r="Y224" s="148"/>
      <c r="Z224" s="148"/>
      <c r="AA224" s="148"/>
      <c r="AB224" s="148"/>
      <c r="AC224" s="148"/>
      <c r="AD224" s="148"/>
      <c r="AE224" s="148"/>
      <c r="AF224" s="148"/>
      <c r="AG224" s="148"/>
      <c r="AH224" s="148"/>
      <c r="AI224" s="148"/>
      <c r="AJ224" s="148"/>
      <c r="AK224" s="148"/>
      <c r="AL224" s="148"/>
      <c r="AM224" s="148"/>
      <c r="AN224" s="148"/>
      <c r="AO224" s="148"/>
      <c r="AP224" s="148"/>
      <c r="AQ224" s="148"/>
      <c r="AR224" s="148"/>
      <c r="AS224" s="148"/>
      <c r="AT224" s="148"/>
      <c r="AU224" s="148"/>
      <c r="AV224" s="147" t="s">
        <v>489</v>
      </c>
      <c r="AW224" s="147" t="s">
        <v>2177</v>
      </c>
      <c r="AX224" s="147" t="s">
        <v>489</v>
      </c>
      <c r="AY224" s="147" t="s">
        <v>489</v>
      </c>
    </row>
    <row r="225" spans="1:51" ht="30" customHeight="1">
      <c r="A225" s="144" t="s">
        <v>1083</v>
      </c>
      <c r="B225" s="144" t="s">
        <v>1084</v>
      </c>
      <c r="C225" s="144" t="s">
        <v>203</v>
      </c>
      <c r="D225" s="145">
        <v>2</v>
      </c>
      <c r="E225" s="155">
        <f>'단가대비표(기계소방)'!O164</f>
        <v>25000</v>
      </c>
      <c r="F225" s="154">
        <f t="shared" si="55"/>
        <v>50000</v>
      </c>
      <c r="G225" s="155">
        <f>'단가대비표(기계소방)'!P164</f>
        <v>0</v>
      </c>
      <c r="H225" s="154">
        <f t="shared" si="56"/>
        <v>0</v>
      </c>
      <c r="I225" s="155">
        <f>'단가대비표(기계소방)'!V164</f>
        <v>0</v>
      </c>
      <c r="J225" s="154">
        <f t="shared" si="57"/>
        <v>0</v>
      </c>
      <c r="K225" s="155">
        <f t="shared" si="58"/>
        <v>25000</v>
      </c>
      <c r="L225" s="154">
        <f t="shared" si="58"/>
        <v>50000</v>
      </c>
      <c r="M225" s="144" t="s">
        <v>489</v>
      </c>
      <c r="N225" s="147" t="s">
        <v>1759</v>
      </c>
      <c r="O225" s="147" t="s">
        <v>2165</v>
      </c>
      <c r="P225" s="147" t="s">
        <v>485</v>
      </c>
      <c r="Q225" s="147" t="s">
        <v>485</v>
      </c>
      <c r="R225" s="147" t="s">
        <v>655</v>
      </c>
      <c r="S225" s="148"/>
      <c r="T225" s="148"/>
      <c r="U225" s="148"/>
      <c r="V225" s="148"/>
      <c r="W225" s="148"/>
      <c r="X225" s="148"/>
      <c r="Y225" s="148"/>
      <c r="Z225" s="148"/>
      <c r="AA225" s="148"/>
      <c r="AB225" s="148"/>
      <c r="AC225" s="148"/>
      <c r="AD225" s="148"/>
      <c r="AE225" s="148"/>
      <c r="AF225" s="148"/>
      <c r="AG225" s="148"/>
      <c r="AH225" s="148"/>
      <c r="AI225" s="148"/>
      <c r="AJ225" s="148"/>
      <c r="AK225" s="148"/>
      <c r="AL225" s="148"/>
      <c r="AM225" s="148"/>
      <c r="AN225" s="148"/>
      <c r="AO225" s="148"/>
      <c r="AP225" s="148"/>
      <c r="AQ225" s="148"/>
      <c r="AR225" s="148"/>
      <c r="AS225" s="148"/>
      <c r="AT225" s="148"/>
      <c r="AU225" s="148"/>
      <c r="AV225" s="147" t="s">
        <v>489</v>
      </c>
      <c r="AW225" s="147" t="s">
        <v>2178</v>
      </c>
      <c r="AX225" s="147" t="s">
        <v>489</v>
      </c>
      <c r="AY225" s="147" t="s">
        <v>489</v>
      </c>
    </row>
    <row r="226" spans="1:51" ht="30" customHeight="1">
      <c r="A226" s="144" t="s">
        <v>1085</v>
      </c>
      <c r="B226" s="144" t="s">
        <v>1086</v>
      </c>
      <c r="C226" s="144" t="s">
        <v>203</v>
      </c>
      <c r="D226" s="145">
        <v>1</v>
      </c>
      <c r="E226" s="155">
        <f>'단가대비표(기계소방)'!O166</f>
        <v>21000</v>
      </c>
      <c r="F226" s="154">
        <f t="shared" si="55"/>
        <v>21000</v>
      </c>
      <c r="G226" s="155">
        <f>'단가대비표(기계소방)'!P166</f>
        <v>0</v>
      </c>
      <c r="H226" s="154">
        <f t="shared" si="56"/>
        <v>0</v>
      </c>
      <c r="I226" s="155">
        <f>'단가대비표(기계소방)'!V166</f>
        <v>0</v>
      </c>
      <c r="J226" s="154">
        <f t="shared" si="57"/>
        <v>0</v>
      </c>
      <c r="K226" s="155">
        <f t="shared" si="58"/>
        <v>21000</v>
      </c>
      <c r="L226" s="154">
        <f t="shared" si="58"/>
        <v>21000</v>
      </c>
      <c r="M226" s="144" t="s">
        <v>489</v>
      </c>
      <c r="N226" s="147" t="s">
        <v>1759</v>
      </c>
      <c r="O226" s="147" t="s">
        <v>2167</v>
      </c>
      <c r="P226" s="147" t="s">
        <v>485</v>
      </c>
      <c r="Q226" s="147" t="s">
        <v>485</v>
      </c>
      <c r="R226" s="147" t="s">
        <v>655</v>
      </c>
      <c r="S226" s="148"/>
      <c r="T226" s="148"/>
      <c r="U226" s="148"/>
      <c r="V226" s="148"/>
      <c r="W226" s="148"/>
      <c r="X226" s="148"/>
      <c r="Y226" s="148"/>
      <c r="Z226" s="148"/>
      <c r="AA226" s="148"/>
      <c r="AB226" s="148"/>
      <c r="AC226" s="148"/>
      <c r="AD226" s="148"/>
      <c r="AE226" s="148"/>
      <c r="AF226" s="148"/>
      <c r="AG226" s="148"/>
      <c r="AH226" s="148"/>
      <c r="AI226" s="148"/>
      <c r="AJ226" s="148"/>
      <c r="AK226" s="148"/>
      <c r="AL226" s="148"/>
      <c r="AM226" s="148"/>
      <c r="AN226" s="148"/>
      <c r="AO226" s="148"/>
      <c r="AP226" s="148"/>
      <c r="AQ226" s="148"/>
      <c r="AR226" s="148"/>
      <c r="AS226" s="148"/>
      <c r="AT226" s="148"/>
      <c r="AU226" s="148"/>
      <c r="AV226" s="147" t="s">
        <v>489</v>
      </c>
      <c r="AW226" s="147" t="s">
        <v>2179</v>
      </c>
      <c r="AX226" s="147" t="s">
        <v>489</v>
      </c>
      <c r="AY226" s="147" t="s">
        <v>489</v>
      </c>
    </row>
    <row r="227" spans="1:51" ht="30" customHeight="1">
      <c r="A227" s="144" t="s">
        <v>1087</v>
      </c>
      <c r="B227" s="144" t="s">
        <v>1088</v>
      </c>
      <c r="C227" s="144" t="s">
        <v>309</v>
      </c>
      <c r="D227" s="145">
        <v>1</v>
      </c>
      <c r="E227" s="155">
        <f>'단가대비표(기계소방)'!O181</f>
        <v>15000</v>
      </c>
      <c r="F227" s="154">
        <f t="shared" si="55"/>
        <v>15000</v>
      </c>
      <c r="G227" s="155">
        <f>'단가대비표(기계소방)'!P181</f>
        <v>0</v>
      </c>
      <c r="H227" s="154">
        <f t="shared" si="56"/>
        <v>0</v>
      </c>
      <c r="I227" s="155">
        <f>'단가대비표(기계소방)'!V181</f>
        <v>0</v>
      </c>
      <c r="J227" s="154">
        <f t="shared" si="57"/>
        <v>0</v>
      </c>
      <c r="K227" s="155">
        <f t="shared" si="58"/>
        <v>15000</v>
      </c>
      <c r="L227" s="154">
        <f t="shared" si="58"/>
        <v>15000</v>
      </c>
      <c r="M227" s="144" t="s">
        <v>489</v>
      </c>
      <c r="N227" s="147" t="s">
        <v>1759</v>
      </c>
      <c r="O227" s="147" t="s">
        <v>2169</v>
      </c>
      <c r="P227" s="147" t="s">
        <v>485</v>
      </c>
      <c r="Q227" s="147" t="s">
        <v>485</v>
      </c>
      <c r="R227" s="147" t="s">
        <v>655</v>
      </c>
      <c r="S227" s="148"/>
      <c r="T227" s="148"/>
      <c r="U227" s="148"/>
      <c r="V227" s="148"/>
      <c r="W227" s="148"/>
      <c r="X227" s="148"/>
      <c r="Y227" s="148"/>
      <c r="Z227" s="148"/>
      <c r="AA227" s="148"/>
      <c r="AB227" s="148"/>
      <c r="AC227" s="148"/>
      <c r="AD227" s="148"/>
      <c r="AE227" s="148"/>
      <c r="AF227" s="148"/>
      <c r="AG227" s="148"/>
      <c r="AH227" s="148"/>
      <c r="AI227" s="148"/>
      <c r="AJ227" s="148"/>
      <c r="AK227" s="148"/>
      <c r="AL227" s="148"/>
      <c r="AM227" s="148"/>
      <c r="AN227" s="148"/>
      <c r="AO227" s="148"/>
      <c r="AP227" s="148"/>
      <c r="AQ227" s="148"/>
      <c r="AR227" s="148"/>
      <c r="AS227" s="148"/>
      <c r="AT227" s="148"/>
      <c r="AU227" s="148"/>
      <c r="AV227" s="147" t="s">
        <v>489</v>
      </c>
      <c r="AW227" s="147" t="s">
        <v>2180</v>
      </c>
      <c r="AX227" s="147" t="s">
        <v>489</v>
      </c>
      <c r="AY227" s="147" t="s">
        <v>489</v>
      </c>
    </row>
    <row r="228" spans="1:51" ht="30" customHeight="1">
      <c r="A228" s="144" t="s">
        <v>755</v>
      </c>
      <c r="B228" s="144" t="s">
        <v>664</v>
      </c>
      <c r="C228" s="144" t="s">
        <v>317</v>
      </c>
      <c r="D228" s="145">
        <v>0.77010000000000001</v>
      </c>
      <c r="E228" s="155">
        <f>'단가대비표(기계소방)'!O196</f>
        <v>0</v>
      </c>
      <c r="F228" s="154">
        <f t="shared" si="55"/>
        <v>0</v>
      </c>
      <c r="G228" s="155">
        <f>'단가대비표(기계소방)'!P196</f>
        <v>214118</v>
      </c>
      <c r="H228" s="154">
        <f t="shared" si="56"/>
        <v>164892.20000000001</v>
      </c>
      <c r="I228" s="155">
        <f>'단가대비표(기계소방)'!V196</f>
        <v>0</v>
      </c>
      <c r="J228" s="154">
        <f t="shared" si="57"/>
        <v>0</v>
      </c>
      <c r="K228" s="155">
        <f t="shared" si="58"/>
        <v>214118</v>
      </c>
      <c r="L228" s="154">
        <f t="shared" si="58"/>
        <v>164892.20000000001</v>
      </c>
      <c r="M228" s="144" t="s">
        <v>489</v>
      </c>
      <c r="N228" s="147" t="s">
        <v>1759</v>
      </c>
      <c r="O228" s="147" t="s">
        <v>1696</v>
      </c>
      <c r="P228" s="147" t="s">
        <v>485</v>
      </c>
      <c r="Q228" s="147" t="s">
        <v>485</v>
      </c>
      <c r="R228" s="147" t="s">
        <v>655</v>
      </c>
      <c r="S228" s="148"/>
      <c r="T228" s="148"/>
      <c r="U228" s="148"/>
      <c r="V228" s="148">
        <v>1</v>
      </c>
      <c r="W228" s="148"/>
      <c r="X228" s="148"/>
      <c r="Y228" s="148"/>
      <c r="Z228" s="148"/>
      <c r="AA228" s="148"/>
      <c r="AB228" s="148"/>
      <c r="AC228" s="148"/>
      <c r="AD228" s="148"/>
      <c r="AE228" s="148"/>
      <c r="AF228" s="148"/>
      <c r="AG228" s="148"/>
      <c r="AH228" s="148"/>
      <c r="AI228" s="148"/>
      <c r="AJ228" s="148"/>
      <c r="AK228" s="148"/>
      <c r="AL228" s="148"/>
      <c r="AM228" s="148"/>
      <c r="AN228" s="148"/>
      <c r="AO228" s="148"/>
      <c r="AP228" s="148"/>
      <c r="AQ228" s="148"/>
      <c r="AR228" s="148"/>
      <c r="AS228" s="148"/>
      <c r="AT228" s="148"/>
      <c r="AU228" s="148"/>
      <c r="AV228" s="147" t="s">
        <v>489</v>
      </c>
      <c r="AW228" s="147" t="s">
        <v>2181</v>
      </c>
      <c r="AX228" s="147" t="s">
        <v>489</v>
      </c>
      <c r="AY228" s="147" t="s">
        <v>489</v>
      </c>
    </row>
    <row r="229" spans="1:51" ht="30" customHeight="1">
      <c r="A229" s="144" t="s">
        <v>663</v>
      </c>
      <c r="B229" s="144" t="s">
        <v>664</v>
      </c>
      <c r="C229" s="144" t="s">
        <v>317</v>
      </c>
      <c r="D229" s="145">
        <v>0.31869999999999998</v>
      </c>
      <c r="E229" s="155">
        <f>'단가대비표(기계소방)'!O191</f>
        <v>0</v>
      </c>
      <c r="F229" s="154">
        <f t="shared" si="55"/>
        <v>0</v>
      </c>
      <c r="G229" s="155">
        <f>'단가대비표(기계소방)'!P191</f>
        <v>157068</v>
      </c>
      <c r="H229" s="154">
        <f t="shared" si="56"/>
        <v>50057.5</v>
      </c>
      <c r="I229" s="155">
        <f>'단가대비표(기계소방)'!V191</f>
        <v>0</v>
      </c>
      <c r="J229" s="154">
        <f t="shared" si="57"/>
        <v>0</v>
      </c>
      <c r="K229" s="155">
        <f t="shared" si="58"/>
        <v>157068</v>
      </c>
      <c r="L229" s="154">
        <f t="shared" si="58"/>
        <v>50057.5</v>
      </c>
      <c r="M229" s="144" t="s">
        <v>489</v>
      </c>
      <c r="N229" s="147" t="s">
        <v>1759</v>
      </c>
      <c r="O229" s="147" t="s">
        <v>1564</v>
      </c>
      <c r="P229" s="147" t="s">
        <v>485</v>
      </c>
      <c r="Q229" s="147" t="s">
        <v>485</v>
      </c>
      <c r="R229" s="147" t="s">
        <v>655</v>
      </c>
      <c r="S229" s="148"/>
      <c r="T229" s="148"/>
      <c r="U229" s="148"/>
      <c r="V229" s="148">
        <v>1</v>
      </c>
      <c r="W229" s="148"/>
      <c r="X229" s="148"/>
      <c r="Y229" s="148"/>
      <c r="Z229" s="148"/>
      <c r="AA229" s="148"/>
      <c r="AB229" s="148"/>
      <c r="AC229" s="148"/>
      <c r="AD229" s="148"/>
      <c r="AE229" s="148"/>
      <c r="AF229" s="148"/>
      <c r="AG229" s="148"/>
      <c r="AH229" s="148"/>
      <c r="AI229" s="148"/>
      <c r="AJ229" s="148"/>
      <c r="AK229" s="148"/>
      <c r="AL229" s="148"/>
      <c r="AM229" s="148"/>
      <c r="AN229" s="148"/>
      <c r="AO229" s="148"/>
      <c r="AP229" s="148"/>
      <c r="AQ229" s="148"/>
      <c r="AR229" s="148"/>
      <c r="AS229" s="148"/>
      <c r="AT229" s="148"/>
      <c r="AU229" s="148"/>
      <c r="AV229" s="147" t="s">
        <v>489</v>
      </c>
      <c r="AW229" s="147" t="s">
        <v>2182</v>
      </c>
      <c r="AX229" s="147" t="s">
        <v>489</v>
      </c>
      <c r="AY229" s="147" t="s">
        <v>489</v>
      </c>
    </row>
    <row r="230" spans="1:51" ht="30" customHeight="1">
      <c r="A230" s="144" t="s">
        <v>666</v>
      </c>
      <c r="B230" s="144" t="s">
        <v>667</v>
      </c>
      <c r="C230" s="144" t="s">
        <v>387</v>
      </c>
      <c r="D230" s="145">
        <v>1</v>
      </c>
      <c r="E230" s="155">
        <f>TRUNC(SUMIF(V222:V230, RIGHTB(O230, 1), H222:H230)*U230, 2)</f>
        <v>6448.49</v>
      </c>
      <c r="F230" s="154">
        <f t="shared" si="55"/>
        <v>6448.4</v>
      </c>
      <c r="G230" s="155">
        <v>0</v>
      </c>
      <c r="H230" s="154">
        <f t="shared" si="56"/>
        <v>0</v>
      </c>
      <c r="I230" s="155">
        <v>0</v>
      </c>
      <c r="J230" s="154">
        <f t="shared" si="57"/>
        <v>0</v>
      </c>
      <c r="K230" s="155">
        <f t="shared" si="58"/>
        <v>6448.4</v>
      </c>
      <c r="L230" s="154">
        <f t="shared" si="58"/>
        <v>6448.4</v>
      </c>
      <c r="M230" s="144" t="s">
        <v>489</v>
      </c>
      <c r="N230" s="147" t="s">
        <v>1759</v>
      </c>
      <c r="O230" s="147" t="s">
        <v>1568</v>
      </c>
      <c r="P230" s="147" t="s">
        <v>485</v>
      </c>
      <c r="Q230" s="147" t="s">
        <v>485</v>
      </c>
      <c r="R230" s="147" t="s">
        <v>485</v>
      </c>
      <c r="S230" s="148">
        <v>1</v>
      </c>
      <c r="T230" s="148">
        <v>0</v>
      </c>
      <c r="U230" s="148">
        <v>0.03</v>
      </c>
      <c r="V230" s="148"/>
      <c r="W230" s="148"/>
      <c r="X230" s="148"/>
      <c r="Y230" s="148"/>
      <c r="Z230" s="148"/>
      <c r="AA230" s="148"/>
      <c r="AB230" s="148"/>
      <c r="AC230" s="148"/>
      <c r="AD230" s="148"/>
      <c r="AE230" s="148"/>
      <c r="AF230" s="148"/>
      <c r="AG230" s="148"/>
      <c r="AH230" s="148"/>
      <c r="AI230" s="148"/>
      <c r="AJ230" s="148"/>
      <c r="AK230" s="148"/>
      <c r="AL230" s="148"/>
      <c r="AM230" s="148"/>
      <c r="AN230" s="148"/>
      <c r="AO230" s="148"/>
      <c r="AP230" s="148"/>
      <c r="AQ230" s="148"/>
      <c r="AR230" s="148"/>
      <c r="AS230" s="148"/>
      <c r="AT230" s="148"/>
      <c r="AU230" s="148"/>
      <c r="AV230" s="147" t="s">
        <v>489</v>
      </c>
      <c r="AW230" s="147" t="s">
        <v>2183</v>
      </c>
      <c r="AX230" s="147" t="s">
        <v>489</v>
      </c>
      <c r="AY230" s="147" t="s">
        <v>489</v>
      </c>
    </row>
    <row r="231" spans="1:51" ht="30" customHeight="1">
      <c r="A231" s="144" t="s">
        <v>993</v>
      </c>
      <c r="B231" s="144" t="s">
        <v>489</v>
      </c>
      <c r="C231" s="144" t="s">
        <v>489</v>
      </c>
      <c r="D231" s="145"/>
      <c r="E231" s="155"/>
      <c r="F231" s="154">
        <f>TRUNC(SUMIF(N222:N230, N221, F222:F230),0)</f>
        <v>362448</v>
      </c>
      <c r="G231" s="155"/>
      <c r="H231" s="154">
        <f>TRUNC(SUMIF(N222:N230, N221, H222:H230),0)</f>
        <v>214949</v>
      </c>
      <c r="I231" s="155"/>
      <c r="J231" s="154">
        <f>TRUNC(SUMIF(N222:N230, N221, J222:J230),0)</f>
        <v>0</v>
      </c>
      <c r="K231" s="155"/>
      <c r="L231" s="154">
        <f>F231+H231+J231</f>
        <v>577397</v>
      </c>
      <c r="M231" s="144" t="s">
        <v>489</v>
      </c>
      <c r="N231" s="147" t="s">
        <v>668</v>
      </c>
      <c r="O231" s="147" t="s">
        <v>668</v>
      </c>
      <c r="P231" s="147" t="s">
        <v>489</v>
      </c>
      <c r="Q231" s="147" t="s">
        <v>489</v>
      </c>
      <c r="R231" s="147" t="s">
        <v>489</v>
      </c>
      <c r="S231" s="148"/>
      <c r="T231" s="148"/>
      <c r="U231" s="148"/>
      <c r="V231" s="148"/>
      <c r="W231" s="148"/>
      <c r="X231" s="148"/>
      <c r="Y231" s="148"/>
      <c r="Z231" s="148"/>
      <c r="AA231" s="148"/>
      <c r="AB231" s="148"/>
      <c r="AC231" s="148"/>
      <c r="AD231" s="148"/>
      <c r="AE231" s="148"/>
      <c r="AF231" s="148"/>
      <c r="AG231" s="148"/>
      <c r="AH231" s="148"/>
      <c r="AI231" s="148"/>
      <c r="AJ231" s="148"/>
      <c r="AK231" s="148"/>
      <c r="AL231" s="148"/>
      <c r="AM231" s="148"/>
      <c r="AN231" s="148"/>
      <c r="AO231" s="148"/>
      <c r="AP231" s="148"/>
      <c r="AQ231" s="148"/>
      <c r="AR231" s="148"/>
      <c r="AS231" s="148"/>
      <c r="AT231" s="148"/>
      <c r="AU231" s="148"/>
      <c r="AV231" s="147" t="s">
        <v>489</v>
      </c>
      <c r="AW231" s="147" t="s">
        <v>489</v>
      </c>
      <c r="AX231" s="147" t="s">
        <v>489</v>
      </c>
      <c r="AY231" s="147" t="s">
        <v>489</v>
      </c>
    </row>
    <row r="232" spans="1:51" ht="30" customHeight="1">
      <c r="A232" s="145"/>
      <c r="B232" s="145"/>
      <c r="C232" s="145"/>
      <c r="D232" s="145"/>
      <c r="E232" s="155"/>
      <c r="F232" s="154"/>
      <c r="G232" s="155"/>
      <c r="H232" s="154"/>
      <c r="I232" s="155"/>
      <c r="J232" s="154"/>
      <c r="K232" s="155"/>
      <c r="L232" s="154"/>
      <c r="M232" s="145"/>
    </row>
    <row r="233" spans="1:51" ht="30" customHeight="1">
      <c r="A233" s="311" t="s">
        <v>1091</v>
      </c>
      <c r="B233" s="311"/>
      <c r="C233" s="311"/>
      <c r="D233" s="311"/>
      <c r="E233" s="312"/>
      <c r="F233" s="313"/>
      <c r="G233" s="312"/>
      <c r="H233" s="313"/>
      <c r="I233" s="312"/>
      <c r="J233" s="313"/>
      <c r="K233" s="312"/>
      <c r="L233" s="313"/>
      <c r="M233" s="311"/>
      <c r="N233" s="153" t="s">
        <v>1761</v>
      </c>
    </row>
    <row r="234" spans="1:51" ht="30" customHeight="1">
      <c r="A234" s="144" t="s">
        <v>1092</v>
      </c>
      <c r="B234" s="144" t="s">
        <v>1093</v>
      </c>
      <c r="C234" s="144" t="s">
        <v>203</v>
      </c>
      <c r="D234" s="145">
        <v>1</v>
      </c>
      <c r="E234" s="155">
        <f>'단가대비표(기계소방)'!O168</f>
        <v>145000</v>
      </c>
      <c r="F234" s="154">
        <f>TRUNC(E234*D234,1)</f>
        <v>145000</v>
      </c>
      <c r="G234" s="155">
        <f>'단가대비표(기계소방)'!P168</f>
        <v>0</v>
      </c>
      <c r="H234" s="154">
        <f>TRUNC(G234*D234,1)</f>
        <v>0</v>
      </c>
      <c r="I234" s="155">
        <f>'단가대비표(기계소방)'!V168</f>
        <v>0</v>
      </c>
      <c r="J234" s="154">
        <f>TRUNC(I234*D234,1)</f>
        <v>0</v>
      </c>
      <c r="K234" s="155">
        <f t="shared" ref="K234:L236" si="59">TRUNC(E234+G234+I234,1)</f>
        <v>145000</v>
      </c>
      <c r="L234" s="154">
        <f t="shared" si="59"/>
        <v>145000</v>
      </c>
      <c r="M234" s="144" t="s">
        <v>489</v>
      </c>
      <c r="N234" s="147" t="s">
        <v>1761</v>
      </c>
      <c r="O234" s="147" t="s">
        <v>2184</v>
      </c>
      <c r="P234" s="147" t="s">
        <v>485</v>
      </c>
      <c r="Q234" s="147" t="s">
        <v>485</v>
      </c>
      <c r="R234" s="147" t="s">
        <v>655</v>
      </c>
      <c r="S234" s="148"/>
      <c r="T234" s="148"/>
      <c r="U234" s="148"/>
      <c r="V234" s="148"/>
      <c r="W234" s="148"/>
      <c r="X234" s="148"/>
      <c r="Y234" s="148"/>
      <c r="Z234" s="148"/>
      <c r="AA234" s="148"/>
      <c r="AB234" s="148"/>
      <c r="AC234" s="148"/>
      <c r="AD234" s="148"/>
      <c r="AE234" s="148"/>
      <c r="AF234" s="148"/>
      <c r="AG234" s="148"/>
      <c r="AH234" s="148"/>
      <c r="AI234" s="148"/>
      <c r="AJ234" s="148"/>
      <c r="AK234" s="148"/>
      <c r="AL234" s="148"/>
      <c r="AM234" s="148"/>
      <c r="AN234" s="148"/>
      <c r="AO234" s="148"/>
      <c r="AP234" s="148"/>
      <c r="AQ234" s="148"/>
      <c r="AR234" s="148"/>
      <c r="AS234" s="148"/>
      <c r="AT234" s="148"/>
      <c r="AU234" s="148"/>
      <c r="AV234" s="147" t="s">
        <v>489</v>
      </c>
      <c r="AW234" s="147" t="s">
        <v>2185</v>
      </c>
      <c r="AX234" s="147" t="s">
        <v>489</v>
      </c>
      <c r="AY234" s="147" t="s">
        <v>489</v>
      </c>
    </row>
    <row r="235" spans="1:51" ht="30" customHeight="1">
      <c r="A235" s="144" t="s">
        <v>755</v>
      </c>
      <c r="B235" s="144" t="s">
        <v>664</v>
      </c>
      <c r="C235" s="144" t="s">
        <v>317</v>
      </c>
      <c r="D235" s="145">
        <v>0.51</v>
      </c>
      <c r="E235" s="155">
        <f>'단가대비표(기계소방)'!O196</f>
        <v>0</v>
      </c>
      <c r="F235" s="154">
        <f>TRUNC(E235*D235,1)</f>
        <v>0</v>
      </c>
      <c r="G235" s="155">
        <f>'단가대비표(기계소방)'!P196</f>
        <v>214118</v>
      </c>
      <c r="H235" s="154">
        <f>TRUNC(G235*D235,1)</f>
        <v>109200.1</v>
      </c>
      <c r="I235" s="155">
        <f>'단가대비표(기계소방)'!V196</f>
        <v>0</v>
      </c>
      <c r="J235" s="154">
        <f>TRUNC(I235*D235,1)</f>
        <v>0</v>
      </c>
      <c r="K235" s="155">
        <f t="shared" si="59"/>
        <v>214118</v>
      </c>
      <c r="L235" s="154">
        <f t="shared" si="59"/>
        <v>109200.1</v>
      </c>
      <c r="M235" s="144" t="s">
        <v>489</v>
      </c>
      <c r="N235" s="147" t="s">
        <v>1761</v>
      </c>
      <c r="O235" s="147" t="s">
        <v>1696</v>
      </c>
      <c r="P235" s="147" t="s">
        <v>485</v>
      </c>
      <c r="Q235" s="147" t="s">
        <v>485</v>
      </c>
      <c r="R235" s="147" t="s">
        <v>655</v>
      </c>
      <c r="S235" s="148"/>
      <c r="T235" s="148"/>
      <c r="U235" s="148"/>
      <c r="V235" s="148">
        <v>1</v>
      </c>
      <c r="W235" s="148"/>
      <c r="X235" s="148"/>
      <c r="Y235" s="148"/>
      <c r="Z235" s="148"/>
      <c r="AA235" s="148"/>
      <c r="AB235" s="148"/>
      <c r="AC235" s="148"/>
      <c r="AD235" s="148"/>
      <c r="AE235" s="148"/>
      <c r="AF235" s="148"/>
      <c r="AG235" s="148"/>
      <c r="AH235" s="148"/>
      <c r="AI235" s="148"/>
      <c r="AJ235" s="148"/>
      <c r="AK235" s="148"/>
      <c r="AL235" s="148"/>
      <c r="AM235" s="148"/>
      <c r="AN235" s="148"/>
      <c r="AO235" s="148"/>
      <c r="AP235" s="148"/>
      <c r="AQ235" s="148"/>
      <c r="AR235" s="148"/>
      <c r="AS235" s="148"/>
      <c r="AT235" s="148"/>
      <c r="AU235" s="148"/>
      <c r="AV235" s="147" t="s">
        <v>489</v>
      </c>
      <c r="AW235" s="147" t="s">
        <v>2186</v>
      </c>
      <c r="AX235" s="147" t="s">
        <v>489</v>
      </c>
      <c r="AY235" s="147" t="s">
        <v>489</v>
      </c>
    </row>
    <row r="236" spans="1:51" ht="30" customHeight="1">
      <c r="A236" s="144" t="s">
        <v>666</v>
      </c>
      <c r="B236" s="144" t="s">
        <v>667</v>
      </c>
      <c r="C236" s="144" t="s">
        <v>387</v>
      </c>
      <c r="D236" s="145">
        <v>1</v>
      </c>
      <c r="E236" s="155">
        <f>TRUNC(SUMIF(V234:V236, RIGHTB(O236, 1), H234:H236)*U236, 2)</f>
        <v>3276</v>
      </c>
      <c r="F236" s="154">
        <f>TRUNC(E236*D236,1)</f>
        <v>3276</v>
      </c>
      <c r="G236" s="155">
        <v>0</v>
      </c>
      <c r="H236" s="154">
        <f>TRUNC(G236*D236,1)</f>
        <v>0</v>
      </c>
      <c r="I236" s="155">
        <v>0</v>
      </c>
      <c r="J236" s="154">
        <f>TRUNC(I236*D236,1)</f>
        <v>0</v>
      </c>
      <c r="K236" s="155">
        <f t="shared" si="59"/>
        <v>3276</v>
      </c>
      <c r="L236" s="154">
        <f t="shared" si="59"/>
        <v>3276</v>
      </c>
      <c r="M236" s="144" t="s">
        <v>489</v>
      </c>
      <c r="N236" s="147" t="s">
        <v>1761</v>
      </c>
      <c r="O236" s="147" t="s">
        <v>1568</v>
      </c>
      <c r="P236" s="147" t="s">
        <v>485</v>
      </c>
      <c r="Q236" s="147" t="s">
        <v>485</v>
      </c>
      <c r="R236" s="147" t="s">
        <v>485</v>
      </c>
      <c r="S236" s="148">
        <v>1</v>
      </c>
      <c r="T236" s="148">
        <v>0</v>
      </c>
      <c r="U236" s="148">
        <v>0.03</v>
      </c>
      <c r="V236" s="148"/>
      <c r="W236" s="148"/>
      <c r="X236" s="148"/>
      <c r="Y236" s="148"/>
      <c r="Z236" s="148"/>
      <c r="AA236" s="148"/>
      <c r="AB236" s="148"/>
      <c r="AC236" s="148"/>
      <c r="AD236" s="148"/>
      <c r="AE236" s="148"/>
      <c r="AF236" s="148"/>
      <c r="AG236" s="148"/>
      <c r="AH236" s="148"/>
      <c r="AI236" s="148"/>
      <c r="AJ236" s="148"/>
      <c r="AK236" s="148"/>
      <c r="AL236" s="148"/>
      <c r="AM236" s="148"/>
      <c r="AN236" s="148"/>
      <c r="AO236" s="148"/>
      <c r="AP236" s="148"/>
      <c r="AQ236" s="148"/>
      <c r="AR236" s="148"/>
      <c r="AS236" s="148"/>
      <c r="AT236" s="148"/>
      <c r="AU236" s="148"/>
      <c r="AV236" s="147" t="s">
        <v>489</v>
      </c>
      <c r="AW236" s="147" t="s">
        <v>2187</v>
      </c>
      <c r="AX236" s="147" t="s">
        <v>489</v>
      </c>
      <c r="AY236" s="147" t="s">
        <v>489</v>
      </c>
    </row>
    <row r="237" spans="1:51" ht="30" customHeight="1">
      <c r="A237" s="144" t="s">
        <v>993</v>
      </c>
      <c r="B237" s="144" t="s">
        <v>489</v>
      </c>
      <c r="C237" s="144" t="s">
        <v>489</v>
      </c>
      <c r="D237" s="145"/>
      <c r="E237" s="155"/>
      <c r="F237" s="154">
        <f>TRUNC(SUMIF(N234:N236, N233, F234:F236),0)</f>
        <v>148276</v>
      </c>
      <c r="G237" s="155"/>
      <c r="H237" s="154">
        <f>TRUNC(SUMIF(N234:N236, N233, H234:H236),0)</f>
        <v>109200</v>
      </c>
      <c r="I237" s="155"/>
      <c r="J237" s="154">
        <f>TRUNC(SUMIF(N234:N236, N233, J234:J236),0)</f>
        <v>0</v>
      </c>
      <c r="K237" s="155"/>
      <c r="L237" s="154">
        <f>F237+H237+J237</f>
        <v>257476</v>
      </c>
      <c r="M237" s="144" t="s">
        <v>489</v>
      </c>
      <c r="N237" s="147" t="s">
        <v>668</v>
      </c>
      <c r="O237" s="147" t="s">
        <v>668</v>
      </c>
      <c r="P237" s="147" t="s">
        <v>489</v>
      </c>
      <c r="Q237" s="147" t="s">
        <v>489</v>
      </c>
      <c r="R237" s="147" t="s">
        <v>489</v>
      </c>
      <c r="S237" s="148"/>
      <c r="T237" s="148"/>
      <c r="U237" s="148"/>
      <c r="V237" s="148"/>
      <c r="W237" s="148"/>
      <c r="X237" s="148"/>
      <c r="Y237" s="148"/>
      <c r="Z237" s="148"/>
      <c r="AA237" s="148"/>
      <c r="AB237" s="148"/>
      <c r="AC237" s="148"/>
      <c r="AD237" s="148"/>
      <c r="AE237" s="148"/>
      <c r="AF237" s="148"/>
      <c r="AG237" s="148"/>
      <c r="AH237" s="148"/>
      <c r="AI237" s="148"/>
      <c r="AJ237" s="148"/>
      <c r="AK237" s="148"/>
      <c r="AL237" s="148"/>
      <c r="AM237" s="148"/>
      <c r="AN237" s="148"/>
      <c r="AO237" s="148"/>
      <c r="AP237" s="148"/>
      <c r="AQ237" s="148"/>
      <c r="AR237" s="148"/>
      <c r="AS237" s="148"/>
      <c r="AT237" s="148"/>
      <c r="AU237" s="148"/>
      <c r="AV237" s="147" t="s">
        <v>489</v>
      </c>
      <c r="AW237" s="147" t="s">
        <v>489</v>
      </c>
      <c r="AX237" s="147" t="s">
        <v>489</v>
      </c>
      <c r="AY237" s="147" t="s">
        <v>489</v>
      </c>
    </row>
    <row r="238" spans="1:51" ht="30" customHeight="1">
      <c r="A238" s="145"/>
      <c r="B238" s="145"/>
      <c r="C238" s="145"/>
      <c r="D238" s="145"/>
      <c r="E238" s="155"/>
      <c r="F238" s="154"/>
      <c r="G238" s="155"/>
      <c r="H238" s="154"/>
      <c r="I238" s="155"/>
      <c r="J238" s="154"/>
      <c r="K238" s="155"/>
      <c r="L238" s="154"/>
      <c r="M238" s="145"/>
    </row>
    <row r="239" spans="1:51" ht="30" customHeight="1">
      <c r="A239" s="311" t="s">
        <v>1094</v>
      </c>
      <c r="B239" s="311"/>
      <c r="C239" s="311"/>
      <c r="D239" s="311"/>
      <c r="E239" s="312"/>
      <c r="F239" s="313"/>
      <c r="G239" s="312"/>
      <c r="H239" s="313"/>
      <c r="I239" s="312"/>
      <c r="J239" s="313"/>
      <c r="K239" s="312"/>
      <c r="L239" s="313"/>
      <c r="M239" s="311"/>
      <c r="N239" s="153" t="s">
        <v>1763</v>
      </c>
    </row>
    <row r="240" spans="1:51" ht="30" customHeight="1">
      <c r="A240" s="144" t="s">
        <v>1081</v>
      </c>
      <c r="B240" s="144" t="s">
        <v>1095</v>
      </c>
      <c r="C240" s="144" t="s">
        <v>203</v>
      </c>
      <c r="D240" s="145">
        <v>1</v>
      </c>
      <c r="E240" s="155">
        <f>'단가대비표(기계소방)'!O163</f>
        <v>200000</v>
      </c>
      <c r="F240" s="154">
        <f t="shared" ref="F240:F245" si="60">TRUNC(E240*D240,1)</f>
        <v>200000</v>
      </c>
      <c r="G240" s="155">
        <f>'단가대비표(기계소방)'!P163</f>
        <v>0</v>
      </c>
      <c r="H240" s="154">
        <f t="shared" ref="H240:H245" si="61">TRUNC(G240*D240,1)</f>
        <v>0</v>
      </c>
      <c r="I240" s="155">
        <f>'단가대비표(기계소방)'!V163</f>
        <v>0</v>
      </c>
      <c r="J240" s="154">
        <f t="shared" ref="J240:J245" si="62">TRUNC(I240*D240,1)</f>
        <v>0</v>
      </c>
      <c r="K240" s="155">
        <f t="shared" ref="K240:L245" si="63">TRUNC(E240+G240+I240,1)</f>
        <v>200000</v>
      </c>
      <c r="L240" s="154">
        <f t="shared" si="63"/>
        <v>200000</v>
      </c>
      <c r="M240" s="144" t="s">
        <v>489</v>
      </c>
      <c r="N240" s="147" t="s">
        <v>1763</v>
      </c>
      <c r="O240" s="147" t="s">
        <v>2188</v>
      </c>
      <c r="P240" s="147" t="s">
        <v>485</v>
      </c>
      <c r="Q240" s="147" t="s">
        <v>485</v>
      </c>
      <c r="R240" s="147" t="s">
        <v>655</v>
      </c>
      <c r="S240" s="148"/>
      <c r="T240" s="148"/>
      <c r="U240" s="148"/>
      <c r="V240" s="148"/>
      <c r="W240" s="148"/>
      <c r="X240" s="148"/>
      <c r="Y240" s="148"/>
      <c r="Z240" s="148"/>
      <c r="AA240" s="148"/>
      <c r="AB240" s="148"/>
      <c r="AC240" s="148"/>
      <c r="AD240" s="148"/>
      <c r="AE240" s="148"/>
      <c r="AF240" s="148"/>
      <c r="AG240" s="148"/>
      <c r="AH240" s="148"/>
      <c r="AI240" s="148"/>
      <c r="AJ240" s="148"/>
      <c r="AK240" s="148"/>
      <c r="AL240" s="148"/>
      <c r="AM240" s="148"/>
      <c r="AN240" s="148"/>
      <c r="AO240" s="148"/>
      <c r="AP240" s="148"/>
      <c r="AQ240" s="148"/>
      <c r="AR240" s="148"/>
      <c r="AS240" s="148"/>
      <c r="AT240" s="148"/>
      <c r="AU240" s="148"/>
      <c r="AV240" s="147" t="s">
        <v>489</v>
      </c>
      <c r="AW240" s="147" t="s">
        <v>2189</v>
      </c>
      <c r="AX240" s="147" t="s">
        <v>489</v>
      </c>
      <c r="AY240" s="147" t="s">
        <v>489</v>
      </c>
    </row>
    <row r="241" spans="1:51" ht="30" customHeight="1">
      <c r="A241" s="144" t="s">
        <v>1083</v>
      </c>
      <c r="B241" s="144" t="s">
        <v>1096</v>
      </c>
      <c r="C241" s="144" t="s">
        <v>203</v>
      </c>
      <c r="D241" s="145">
        <v>2</v>
      </c>
      <c r="E241" s="155">
        <f>'단가대비표(기계소방)'!O165</f>
        <v>55000</v>
      </c>
      <c r="F241" s="154">
        <f t="shared" si="60"/>
        <v>110000</v>
      </c>
      <c r="G241" s="155">
        <f>'단가대비표(기계소방)'!P165</f>
        <v>0</v>
      </c>
      <c r="H241" s="154">
        <f t="shared" si="61"/>
        <v>0</v>
      </c>
      <c r="I241" s="155">
        <f>'단가대비표(기계소방)'!V165</f>
        <v>0</v>
      </c>
      <c r="J241" s="154">
        <f t="shared" si="62"/>
        <v>0</v>
      </c>
      <c r="K241" s="155">
        <f t="shared" si="63"/>
        <v>55000</v>
      </c>
      <c r="L241" s="154">
        <f t="shared" si="63"/>
        <v>110000</v>
      </c>
      <c r="M241" s="144" t="s">
        <v>489</v>
      </c>
      <c r="N241" s="147" t="s">
        <v>1763</v>
      </c>
      <c r="O241" s="147" t="s">
        <v>2190</v>
      </c>
      <c r="P241" s="147" t="s">
        <v>485</v>
      </c>
      <c r="Q241" s="147" t="s">
        <v>485</v>
      </c>
      <c r="R241" s="147" t="s">
        <v>655</v>
      </c>
      <c r="S241" s="148"/>
      <c r="T241" s="148"/>
      <c r="U241" s="148"/>
      <c r="V241" s="148"/>
      <c r="W241" s="148"/>
      <c r="X241" s="148"/>
      <c r="Y241" s="148"/>
      <c r="Z241" s="148"/>
      <c r="AA241" s="148"/>
      <c r="AB241" s="148"/>
      <c r="AC241" s="148"/>
      <c r="AD241" s="148"/>
      <c r="AE241" s="148"/>
      <c r="AF241" s="148"/>
      <c r="AG241" s="148"/>
      <c r="AH241" s="148"/>
      <c r="AI241" s="148"/>
      <c r="AJ241" s="148"/>
      <c r="AK241" s="148"/>
      <c r="AL241" s="148"/>
      <c r="AM241" s="148"/>
      <c r="AN241" s="148"/>
      <c r="AO241" s="148"/>
      <c r="AP241" s="148"/>
      <c r="AQ241" s="148"/>
      <c r="AR241" s="148"/>
      <c r="AS241" s="148"/>
      <c r="AT241" s="148"/>
      <c r="AU241" s="148"/>
      <c r="AV241" s="147" t="s">
        <v>489</v>
      </c>
      <c r="AW241" s="147" t="s">
        <v>2191</v>
      </c>
      <c r="AX241" s="147" t="s">
        <v>489</v>
      </c>
      <c r="AY241" s="147" t="s">
        <v>489</v>
      </c>
    </row>
    <row r="242" spans="1:51" ht="30" customHeight="1">
      <c r="A242" s="144" t="s">
        <v>1085</v>
      </c>
      <c r="B242" s="144" t="s">
        <v>1097</v>
      </c>
      <c r="C242" s="144" t="s">
        <v>203</v>
      </c>
      <c r="D242" s="145">
        <v>1</v>
      </c>
      <c r="E242" s="155">
        <f>'단가대비표(기계소방)'!O167</f>
        <v>28000</v>
      </c>
      <c r="F242" s="154">
        <f t="shared" si="60"/>
        <v>28000</v>
      </c>
      <c r="G242" s="155">
        <f>'단가대비표(기계소방)'!P167</f>
        <v>0</v>
      </c>
      <c r="H242" s="154">
        <f t="shared" si="61"/>
        <v>0</v>
      </c>
      <c r="I242" s="155">
        <f>'단가대비표(기계소방)'!V167</f>
        <v>0</v>
      </c>
      <c r="J242" s="154">
        <f t="shared" si="62"/>
        <v>0</v>
      </c>
      <c r="K242" s="155">
        <f t="shared" si="63"/>
        <v>28000</v>
      </c>
      <c r="L242" s="154">
        <f t="shared" si="63"/>
        <v>28000</v>
      </c>
      <c r="M242" s="144" t="s">
        <v>489</v>
      </c>
      <c r="N242" s="147" t="s">
        <v>1763</v>
      </c>
      <c r="O242" s="147" t="s">
        <v>2192</v>
      </c>
      <c r="P242" s="147" t="s">
        <v>485</v>
      </c>
      <c r="Q242" s="147" t="s">
        <v>485</v>
      </c>
      <c r="R242" s="147" t="s">
        <v>655</v>
      </c>
      <c r="S242" s="148"/>
      <c r="T242" s="148"/>
      <c r="U242" s="148"/>
      <c r="V242" s="148"/>
      <c r="W242" s="148"/>
      <c r="X242" s="148"/>
      <c r="Y242" s="148"/>
      <c r="Z242" s="148"/>
      <c r="AA242" s="148"/>
      <c r="AB242" s="148"/>
      <c r="AC242" s="148"/>
      <c r="AD242" s="148"/>
      <c r="AE242" s="148"/>
      <c r="AF242" s="148"/>
      <c r="AG242" s="148"/>
      <c r="AH242" s="148"/>
      <c r="AI242" s="148"/>
      <c r="AJ242" s="148"/>
      <c r="AK242" s="148"/>
      <c r="AL242" s="148"/>
      <c r="AM242" s="148"/>
      <c r="AN242" s="148"/>
      <c r="AO242" s="148"/>
      <c r="AP242" s="148"/>
      <c r="AQ242" s="148"/>
      <c r="AR242" s="148"/>
      <c r="AS242" s="148"/>
      <c r="AT242" s="148"/>
      <c r="AU242" s="148"/>
      <c r="AV242" s="147" t="s">
        <v>489</v>
      </c>
      <c r="AW242" s="147" t="s">
        <v>2193</v>
      </c>
      <c r="AX242" s="147" t="s">
        <v>489</v>
      </c>
      <c r="AY242" s="147" t="s">
        <v>489</v>
      </c>
    </row>
    <row r="243" spans="1:51" ht="30" customHeight="1">
      <c r="A243" s="144" t="s">
        <v>755</v>
      </c>
      <c r="B243" s="144" t="s">
        <v>664</v>
      </c>
      <c r="C243" s="144" t="s">
        <v>317</v>
      </c>
      <c r="D243" s="145">
        <v>0.53120000000000001</v>
      </c>
      <c r="E243" s="155">
        <f>'단가대비표(기계소방)'!O196</f>
        <v>0</v>
      </c>
      <c r="F243" s="154">
        <f t="shared" si="60"/>
        <v>0</v>
      </c>
      <c r="G243" s="155">
        <f>'단가대비표(기계소방)'!P196</f>
        <v>214118</v>
      </c>
      <c r="H243" s="154">
        <f t="shared" si="61"/>
        <v>113739.4</v>
      </c>
      <c r="I243" s="155">
        <f>'단가대비표(기계소방)'!V196</f>
        <v>0</v>
      </c>
      <c r="J243" s="154">
        <f t="shared" si="62"/>
        <v>0</v>
      </c>
      <c r="K243" s="155">
        <f t="shared" si="63"/>
        <v>214118</v>
      </c>
      <c r="L243" s="154">
        <f t="shared" si="63"/>
        <v>113739.4</v>
      </c>
      <c r="M243" s="144" t="s">
        <v>489</v>
      </c>
      <c r="N243" s="147" t="s">
        <v>1763</v>
      </c>
      <c r="O243" s="147" t="s">
        <v>1696</v>
      </c>
      <c r="P243" s="147" t="s">
        <v>485</v>
      </c>
      <c r="Q243" s="147" t="s">
        <v>485</v>
      </c>
      <c r="R243" s="147" t="s">
        <v>655</v>
      </c>
      <c r="S243" s="148"/>
      <c r="T243" s="148"/>
      <c r="U243" s="148"/>
      <c r="V243" s="148">
        <v>1</v>
      </c>
      <c r="W243" s="148"/>
      <c r="X243" s="148"/>
      <c r="Y243" s="148"/>
      <c r="Z243" s="148"/>
      <c r="AA243" s="148"/>
      <c r="AB243" s="148"/>
      <c r="AC243" s="148"/>
      <c r="AD243" s="148"/>
      <c r="AE243" s="148"/>
      <c r="AF243" s="148"/>
      <c r="AG243" s="148"/>
      <c r="AH243" s="148"/>
      <c r="AI243" s="148"/>
      <c r="AJ243" s="148"/>
      <c r="AK243" s="148"/>
      <c r="AL243" s="148"/>
      <c r="AM243" s="148"/>
      <c r="AN243" s="148"/>
      <c r="AO243" s="148"/>
      <c r="AP243" s="148"/>
      <c r="AQ243" s="148"/>
      <c r="AR243" s="148"/>
      <c r="AS243" s="148"/>
      <c r="AT243" s="148"/>
      <c r="AU243" s="148"/>
      <c r="AV243" s="147" t="s">
        <v>489</v>
      </c>
      <c r="AW243" s="147" t="s">
        <v>2194</v>
      </c>
      <c r="AX243" s="147" t="s">
        <v>489</v>
      </c>
      <c r="AY243" s="147" t="s">
        <v>489</v>
      </c>
    </row>
    <row r="244" spans="1:51" ht="30" customHeight="1">
      <c r="A244" s="144" t="s">
        <v>663</v>
      </c>
      <c r="B244" s="144" t="s">
        <v>664</v>
      </c>
      <c r="C244" s="144" t="s">
        <v>317</v>
      </c>
      <c r="D244" s="145">
        <v>0.21249999999999999</v>
      </c>
      <c r="E244" s="155">
        <f>'단가대비표(기계소방)'!O191</f>
        <v>0</v>
      </c>
      <c r="F244" s="154">
        <f t="shared" si="60"/>
        <v>0</v>
      </c>
      <c r="G244" s="155">
        <f>'단가대비표(기계소방)'!P191</f>
        <v>157068</v>
      </c>
      <c r="H244" s="154">
        <f t="shared" si="61"/>
        <v>33376.9</v>
      </c>
      <c r="I244" s="155">
        <f>'단가대비표(기계소방)'!V191</f>
        <v>0</v>
      </c>
      <c r="J244" s="154">
        <f t="shared" si="62"/>
        <v>0</v>
      </c>
      <c r="K244" s="155">
        <f t="shared" si="63"/>
        <v>157068</v>
      </c>
      <c r="L244" s="154">
        <f t="shared" si="63"/>
        <v>33376.9</v>
      </c>
      <c r="M244" s="144" t="s">
        <v>489</v>
      </c>
      <c r="N244" s="147" t="s">
        <v>1763</v>
      </c>
      <c r="O244" s="147" t="s">
        <v>1564</v>
      </c>
      <c r="P244" s="147" t="s">
        <v>485</v>
      </c>
      <c r="Q244" s="147" t="s">
        <v>485</v>
      </c>
      <c r="R244" s="147" t="s">
        <v>655</v>
      </c>
      <c r="S244" s="148"/>
      <c r="T244" s="148"/>
      <c r="U244" s="148"/>
      <c r="V244" s="148">
        <v>1</v>
      </c>
      <c r="W244" s="148"/>
      <c r="X244" s="148"/>
      <c r="Y244" s="148"/>
      <c r="Z244" s="148"/>
      <c r="AA244" s="148"/>
      <c r="AB244" s="148"/>
      <c r="AC244" s="148"/>
      <c r="AD244" s="148"/>
      <c r="AE244" s="148"/>
      <c r="AF244" s="148"/>
      <c r="AG244" s="148"/>
      <c r="AH244" s="148"/>
      <c r="AI244" s="148"/>
      <c r="AJ244" s="148"/>
      <c r="AK244" s="148"/>
      <c r="AL244" s="148"/>
      <c r="AM244" s="148"/>
      <c r="AN244" s="148"/>
      <c r="AO244" s="148"/>
      <c r="AP244" s="148"/>
      <c r="AQ244" s="148"/>
      <c r="AR244" s="148"/>
      <c r="AS244" s="148"/>
      <c r="AT244" s="148"/>
      <c r="AU244" s="148"/>
      <c r="AV244" s="147" t="s">
        <v>489</v>
      </c>
      <c r="AW244" s="147" t="s">
        <v>2195</v>
      </c>
      <c r="AX244" s="147" t="s">
        <v>489</v>
      </c>
      <c r="AY244" s="147" t="s">
        <v>489</v>
      </c>
    </row>
    <row r="245" spans="1:51" ht="30" customHeight="1">
      <c r="A245" s="144" t="s">
        <v>666</v>
      </c>
      <c r="B245" s="144" t="s">
        <v>667</v>
      </c>
      <c r="C245" s="144" t="s">
        <v>387</v>
      </c>
      <c r="D245" s="145">
        <v>1</v>
      </c>
      <c r="E245" s="155">
        <f>TRUNC(SUMIF(V240:V245, RIGHTB(O245, 1), H240:H245)*U245, 2)</f>
        <v>4413.4799999999996</v>
      </c>
      <c r="F245" s="154">
        <f t="shared" si="60"/>
        <v>4413.3999999999996</v>
      </c>
      <c r="G245" s="155">
        <v>0</v>
      </c>
      <c r="H245" s="154">
        <f t="shared" si="61"/>
        <v>0</v>
      </c>
      <c r="I245" s="155">
        <v>0</v>
      </c>
      <c r="J245" s="154">
        <f t="shared" si="62"/>
        <v>0</v>
      </c>
      <c r="K245" s="155">
        <f t="shared" si="63"/>
        <v>4413.3999999999996</v>
      </c>
      <c r="L245" s="154">
        <f t="shared" si="63"/>
        <v>4413.3999999999996</v>
      </c>
      <c r="M245" s="144" t="s">
        <v>489</v>
      </c>
      <c r="N245" s="147" t="s">
        <v>1763</v>
      </c>
      <c r="O245" s="147" t="s">
        <v>1568</v>
      </c>
      <c r="P245" s="147" t="s">
        <v>485</v>
      </c>
      <c r="Q245" s="147" t="s">
        <v>485</v>
      </c>
      <c r="R245" s="147" t="s">
        <v>485</v>
      </c>
      <c r="S245" s="148">
        <v>1</v>
      </c>
      <c r="T245" s="148">
        <v>0</v>
      </c>
      <c r="U245" s="148">
        <v>0.03</v>
      </c>
      <c r="V245" s="148"/>
      <c r="W245" s="148"/>
      <c r="X245" s="148"/>
      <c r="Y245" s="148"/>
      <c r="Z245" s="148"/>
      <c r="AA245" s="148"/>
      <c r="AB245" s="148"/>
      <c r="AC245" s="148"/>
      <c r="AD245" s="148"/>
      <c r="AE245" s="148"/>
      <c r="AF245" s="148"/>
      <c r="AG245" s="148"/>
      <c r="AH245" s="148"/>
      <c r="AI245" s="148"/>
      <c r="AJ245" s="148"/>
      <c r="AK245" s="148"/>
      <c r="AL245" s="148"/>
      <c r="AM245" s="148"/>
      <c r="AN245" s="148"/>
      <c r="AO245" s="148"/>
      <c r="AP245" s="148"/>
      <c r="AQ245" s="148"/>
      <c r="AR245" s="148"/>
      <c r="AS245" s="148"/>
      <c r="AT245" s="148"/>
      <c r="AU245" s="148"/>
      <c r="AV245" s="147" t="s">
        <v>489</v>
      </c>
      <c r="AW245" s="147" t="s">
        <v>2196</v>
      </c>
      <c r="AX245" s="147" t="s">
        <v>489</v>
      </c>
      <c r="AY245" s="147" t="s">
        <v>489</v>
      </c>
    </row>
    <row r="246" spans="1:51" ht="30" customHeight="1">
      <c r="A246" s="144" t="s">
        <v>993</v>
      </c>
      <c r="B246" s="144" t="s">
        <v>489</v>
      </c>
      <c r="C246" s="144" t="s">
        <v>489</v>
      </c>
      <c r="D246" s="145"/>
      <c r="E246" s="155"/>
      <c r="F246" s="154">
        <f>TRUNC(SUMIF(N240:N245, N239, F240:F245),0)</f>
        <v>342413</v>
      </c>
      <c r="G246" s="155"/>
      <c r="H246" s="154">
        <f>TRUNC(SUMIF(N240:N245, N239, H240:H245),0)</f>
        <v>147116</v>
      </c>
      <c r="I246" s="155"/>
      <c r="J246" s="154">
        <f>TRUNC(SUMIF(N240:N245, N239, J240:J245),0)</f>
        <v>0</v>
      </c>
      <c r="K246" s="155"/>
      <c r="L246" s="154">
        <f>F246+H246+J246</f>
        <v>489529</v>
      </c>
      <c r="M246" s="144" t="s">
        <v>489</v>
      </c>
      <c r="N246" s="147" t="s">
        <v>668</v>
      </c>
      <c r="O246" s="147" t="s">
        <v>668</v>
      </c>
      <c r="P246" s="147" t="s">
        <v>489</v>
      </c>
      <c r="Q246" s="147" t="s">
        <v>489</v>
      </c>
      <c r="R246" s="147" t="s">
        <v>489</v>
      </c>
      <c r="S246" s="148"/>
      <c r="T246" s="148"/>
      <c r="U246" s="148"/>
      <c r="V246" s="148"/>
      <c r="W246" s="148"/>
      <c r="X246" s="148"/>
      <c r="Y246" s="148"/>
      <c r="Z246" s="148"/>
      <c r="AA246" s="148"/>
      <c r="AB246" s="148"/>
      <c r="AC246" s="148"/>
      <c r="AD246" s="148"/>
      <c r="AE246" s="148"/>
      <c r="AF246" s="148"/>
      <c r="AG246" s="148"/>
      <c r="AH246" s="148"/>
      <c r="AI246" s="148"/>
      <c r="AJ246" s="148"/>
      <c r="AK246" s="148"/>
      <c r="AL246" s="148"/>
      <c r="AM246" s="148"/>
      <c r="AN246" s="148"/>
      <c r="AO246" s="148"/>
      <c r="AP246" s="148"/>
      <c r="AQ246" s="148"/>
      <c r="AR246" s="148"/>
      <c r="AS246" s="148"/>
      <c r="AT246" s="148"/>
      <c r="AU246" s="148"/>
      <c r="AV246" s="147" t="s">
        <v>489</v>
      </c>
      <c r="AW246" s="147" t="s">
        <v>489</v>
      </c>
      <c r="AX246" s="147" t="s">
        <v>489</v>
      </c>
      <c r="AY246" s="147" t="s">
        <v>489</v>
      </c>
    </row>
    <row r="247" spans="1:51" ht="30" customHeight="1">
      <c r="A247" s="145"/>
      <c r="B247" s="145"/>
      <c r="C247" s="145"/>
      <c r="D247" s="145"/>
      <c r="E247" s="155"/>
      <c r="F247" s="154"/>
      <c r="G247" s="155"/>
      <c r="H247" s="154"/>
      <c r="I247" s="155"/>
      <c r="J247" s="154"/>
      <c r="K247" s="155"/>
      <c r="L247" s="154"/>
      <c r="M247" s="145"/>
    </row>
    <row r="248" spans="1:51" ht="30" customHeight="1">
      <c r="A248" s="311" t="s">
        <v>1098</v>
      </c>
      <c r="B248" s="311"/>
      <c r="C248" s="311"/>
      <c r="D248" s="311"/>
      <c r="E248" s="312"/>
      <c r="F248" s="313"/>
      <c r="G248" s="312"/>
      <c r="H248" s="313"/>
      <c r="I248" s="312"/>
      <c r="J248" s="313"/>
      <c r="K248" s="312"/>
      <c r="L248" s="313"/>
      <c r="M248" s="311"/>
      <c r="N248" s="153" t="s">
        <v>1849</v>
      </c>
    </row>
    <row r="249" spans="1:51" ht="30" customHeight="1">
      <c r="A249" s="144" t="s">
        <v>1099</v>
      </c>
      <c r="B249" s="144" t="s">
        <v>1100</v>
      </c>
      <c r="C249" s="144" t="s">
        <v>1101</v>
      </c>
      <c r="D249" s="145">
        <v>6.2</v>
      </c>
      <c r="E249" s="155">
        <f>'단가대비표(기계소방)'!O7</f>
        <v>3.03</v>
      </c>
      <c r="F249" s="154">
        <f>TRUNC(E249*D249,1)</f>
        <v>18.7</v>
      </c>
      <c r="G249" s="155">
        <f>'단가대비표(기계소방)'!P7</f>
        <v>0</v>
      </c>
      <c r="H249" s="154">
        <f>TRUNC(G249*D249,1)</f>
        <v>0</v>
      </c>
      <c r="I249" s="155">
        <f>'단가대비표(기계소방)'!V7</f>
        <v>0</v>
      </c>
      <c r="J249" s="154">
        <f>TRUNC(I249*D249,1)</f>
        <v>0</v>
      </c>
      <c r="K249" s="155">
        <f>TRUNC(E249+G249+I249,1)</f>
        <v>3</v>
      </c>
      <c r="L249" s="154">
        <f>TRUNC(F249+H249+J249,1)</f>
        <v>18.7</v>
      </c>
      <c r="M249" s="144" t="s">
        <v>489</v>
      </c>
      <c r="N249" s="147" t="s">
        <v>1849</v>
      </c>
      <c r="O249" s="147" t="s">
        <v>2197</v>
      </c>
      <c r="P249" s="147" t="s">
        <v>485</v>
      </c>
      <c r="Q249" s="147" t="s">
        <v>485</v>
      </c>
      <c r="R249" s="147" t="s">
        <v>655</v>
      </c>
      <c r="S249" s="148"/>
      <c r="T249" s="148"/>
      <c r="U249" s="148"/>
      <c r="V249" s="148"/>
      <c r="W249" s="148"/>
      <c r="X249" s="148"/>
      <c r="Y249" s="148"/>
      <c r="Z249" s="148"/>
      <c r="AA249" s="148"/>
      <c r="AB249" s="148"/>
      <c r="AC249" s="148"/>
      <c r="AD249" s="148"/>
      <c r="AE249" s="148"/>
      <c r="AF249" s="148"/>
      <c r="AG249" s="148"/>
      <c r="AH249" s="148"/>
      <c r="AI249" s="148"/>
      <c r="AJ249" s="148"/>
      <c r="AK249" s="148"/>
      <c r="AL249" s="148"/>
      <c r="AM249" s="148"/>
      <c r="AN249" s="148"/>
      <c r="AO249" s="148"/>
      <c r="AP249" s="148"/>
      <c r="AQ249" s="148"/>
      <c r="AR249" s="148"/>
      <c r="AS249" s="148"/>
      <c r="AT249" s="148"/>
      <c r="AU249" s="148"/>
      <c r="AV249" s="147" t="s">
        <v>489</v>
      </c>
      <c r="AW249" s="147" t="s">
        <v>2198</v>
      </c>
      <c r="AX249" s="147" t="s">
        <v>489</v>
      </c>
      <c r="AY249" s="147" t="s">
        <v>489</v>
      </c>
    </row>
    <row r="250" spans="1:51" ht="30" customHeight="1">
      <c r="A250" s="144" t="s">
        <v>1102</v>
      </c>
      <c r="B250" s="144" t="s">
        <v>1103</v>
      </c>
      <c r="C250" s="144" t="s">
        <v>1101</v>
      </c>
      <c r="D250" s="145">
        <v>3.1</v>
      </c>
      <c r="E250" s="155">
        <f>'단가대비표(기계소방)'!O9</f>
        <v>26.02</v>
      </c>
      <c r="F250" s="154">
        <f>TRUNC(E250*D250,1)</f>
        <v>80.599999999999994</v>
      </c>
      <c r="G250" s="155">
        <f>'단가대비표(기계소방)'!P9</f>
        <v>0</v>
      </c>
      <c r="H250" s="154">
        <f>TRUNC(G250*D250,1)</f>
        <v>0</v>
      </c>
      <c r="I250" s="155">
        <f>'단가대비표(기계소방)'!V9</f>
        <v>0</v>
      </c>
      <c r="J250" s="154">
        <f>TRUNC(I250*D250,1)</f>
        <v>0</v>
      </c>
      <c r="K250" s="155">
        <f>TRUNC(E250+G250+I250,1)</f>
        <v>26</v>
      </c>
      <c r="L250" s="154">
        <f>TRUNC(F250+H250+J250,1)</f>
        <v>80.599999999999994</v>
      </c>
      <c r="M250" s="144" t="s">
        <v>489</v>
      </c>
      <c r="N250" s="147" t="s">
        <v>1849</v>
      </c>
      <c r="O250" s="147" t="s">
        <v>2199</v>
      </c>
      <c r="P250" s="147" t="s">
        <v>485</v>
      </c>
      <c r="Q250" s="147" t="s">
        <v>485</v>
      </c>
      <c r="R250" s="147" t="s">
        <v>655</v>
      </c>
      <c r="S250" s="148"/>
      <c r="T250" s="148"/>
      <c r="U250" s="148"/>
      <c r="V250" s="148"/>
      <c r="W250" s="148"/>
      <c r="X250" s="148"/>
      <c r="Y250" s="148"/>
      <c r="Z250" s="148"/>
      <c r="AA250" s="148"/>
      <c r="AB250" s="148"/>
      <c r="AC250" s="148"/>
      <c r="AD250" s="148"/>
      <c r="AE250" s="148"/>
      <c r="AF250" s="148"/>
      <c r="AG250" s="148"/>
      <c r="AH250" s="148"/>
      <c r="AI250" s="148"/>
      <c r="AJ250" s="148"/>
      <c r="AK250" s="148"/>
      <c r="AL250" s="148"/>
      <c r="AM250" s="148"/>
      <c r="AN250" s="148"/>
      <c r="AO250" s="148"/>
      <c r="AP250" s="148"/>
      <c r="AQ250" s="148"/>
      <c r="AR250" s="148"/>
      <c r="AS250" s="148"/>
      <c r="AT250" s="148"/>
      <c r="AU250" s="148"/>
      <c r="AV250" s="147" t="s">
        <v>489</v>
      </c>
      <c r="AW250" s="147" t="s">
        <v>2200</v>
      </c>
      <c r="AX250" s="147" t="s">
        <v>489</v>
      </c>
      <c r="AY250" s="147" t="s">
        <v>489</v>
      </c>
    </row>
    <row r="251" spans="1:51" ht="30" customHeight="1">
      <c r="A251" s="144" t="s">
        <v>993</v>
      </c>
      <c r="B251" s="144" t="s">
        <v>489</v>
      </c>
      <c r="C251" s="144" t="s">
        <v>489</v>
      </c>
      <c r="D251" s="145"/>
      <c r="E251" s="155"/>
      <c r="F251" s="154">
        <f>TRUNC(SUMIF(N249:N250, N248, F249:F250),0)</f>
        <v>99</v>
      </c>
      <c r="G251" s="155"/>
      <c r="H251" s="154">
        <f>TRUNC(SUMIF(N249:N250, N248, H249:H250),0)</f>
        <v>0</v>
      </c>
      <c r="I251" s="155"/>
      <c r="J251" s="154">
        <f>TRUNC(SUMIF(N249:N250, N248, J249:J250),0)</f>
        <v>0</v>
      </c>
      <c r="K251" s="155"/>
      <c r="L251" s="154">
        <f>F251+H251+J251</f>
        <v>99</v>
      </c>
      <c r="M251" s="144" t="s">
        <v>489</v>
      </c>
      <c r="N251" s="147" t="s">
        <v>668</v>
      </c>
      <c r="O251" s="147" t="s">
        <v>668</v>
      </c>
      <c r="P251" s="147" t="s">
        <v>489</v>
      </c>
      <c r="Q251" s="147" t="s">
        <v>489</v>
      </c>
      <c r="R251" s="147" t="s">
        <v>489</v>
      </c>
      <c r="S251" s="148"/>
      <c r="T251" s="148"/>
      <c r="U251" s="148"/>
      <c r="V251" s="148"/>
      <c r="W251" s="148"/>
      <c r="X251" s="148"/>
      <c r="Y251" s="148"/>
      <c r="Z251" s="148"/>
      <c r="AA251" s="148"/>
      <c r="AB251" s="148"/>
      <c r="AC251" s="148"/>
      <c r="AD251" s="148"/>
      <c r="AE251" s="148"/>
      <c r="AF251" s="148"/>
      <c r="AG251" s="148"/>
      <c r="AH251" s="148"/>
      <c r="AI251" s="148"/>
      <c r="AJ251" s="148"/>
      <c r="AK251" s="148"/>
      <c r="AL251" s="148"/>
      <c r="AM251" s="148"/>
      <c r="AN251" s="148"/>
      <c r="AO251" s="148"/>
      <c r="AP251" s="148"/>
      <c r="AQ251" s="148"/>
      <c r="AR251" s="148"/>
      <c r="AS251" s="148"/>
      <c r="AT251" s="148"/>
      <c r="AU251" s="148"/>
      <c r="AV251" s="147" t="s">
        <v>489</v>
      </c>
      <c r="AW251" s="147" t="s">
        <v>489</v>
      </c>
      <c r="AX251" s="147" t="s">
        <v>489</v>
      </c>
      <c r="AY251" s="147" t="s">
        <v>489</v>
      </c>
    </row>
    <row r="252" spans="1:51" ht="30" customHeight="1">
      <c r="A252" s="145"/>
      <c r="B252" s="145"/>
      <c r="C252" s="145"/>
      <c r="D252" s="145"/>
      <c r="E252" s="155"/>
      <c r="F252" s="154"/>
      <c r="G252" s="155"/>
      <c r="H252" s="154"/>
      <c r="I252" s="155"/>
      <c r="J252" s="154"/>
      <c r="K252" s="155"/>
      <c r="L252" s="154"/>
      <c r="M252" s="145"/>
    </row>
    <row r="253" spans="1:51" ht="30" customHeight="1">
      <c r="A253" s="311" t="s">
        <v>1104</v>
      </c>
      <c r="B253" s="311"/>
      <c r="C253" s="311"/>
      <c r="D253" s="311"/>
      <c r="E253" s="312"/>
      <c r="F253" s="313"/>
      <c r="G253" s="312"/>
      <c r="H253" s="313"/>
      <c r="I253" s="312"/>
      <c r="J253" s="313"/>
      <c r="K253" s="312"/>
      <c r="L253" s="313"/>
      <c r="M253" s="311"/>
      <c r="N253" s="153" t="s">
        <v>1851</v>
      </c>
    </row>
    <row r="254" spans="1:51" ht="30" customHeight="1">
      <c r="A254" s="144" t="s">
        <v>1004</v>
      </c>
      <c r="B254" s="144" t="s">
        <v>1105</v>
      </c>
      <c r="C254" s="144" t="s">
        <v>203</v>
      </c>
      <c r="D254" s="145">
        <v>1</v>
      </c>
      <c r="E254" s="155">
        <f>'단가대비표(기계소방)'!O152</f>
        <v>11210</v>
      </c>
      <c r="F254" s="154">
        <f>TRUNC(E254*D254,1)</f>
        <v>11210</v>
      </c>
      <c r="G254" s="155">
        <f>'단가대비표(기계소방)'!P152</f>
        <v>0</v>
      </c>
      <c r="H254" s="154">
        <f>TRUNC(G254*D254,1)</f>
        <v>0</v>
      </c>
      <c r="I254" s="155">
        <f>'단가대비표(기계소방)'!V152</f>
        <v>0</v>
      </c>
      <c r="J254" s="154">
        <f>TRUNC(I254*D254,1)</f>
        <v>0</v>
      </c>
      <c r="K254" s="155">
        <f t="shared" ref="K254:L258" si="64">TRUNC(E254+G254+I254,1)</f>
        <v>11210</v>
      </c>
      <c r="L254" s="154">
        <f t="shared" si="64"/>
        <v>11210</v>
      </c>
      <c r="M254" s="144" t="s">
        <v>489</v>
      </c>
      <c r="N254" s="147" t="s">
        <v>1851</v>
      </c>
      <c r="O254" s="147" t="s">
        <v>2201</v>
      </c>
      <c r="P254" s="147" t="s">
        <v>485</v>
      </c>
      <c r="Q254" s="147" t="s">
        <v>485</v>
      </c>
      <c r="R254" s="147" t="s">
        <v>655</v>
      </c>
      <c r="S254" s="148"/>
      <c r="T254" s="148"/>
      <c r="U254" s="148"/>
      <c r="V254" s="148"/>
      <c r="W254" s="148"/>
      <c r="X254" s="148"/>
      <c r="Y254" s="148"/>
      <c r="Z254" s="148"/>
      <c r="AA254" s="148"/>
      <c r="AB254" s="148"/>
      <c r="AC254" s="148"/>
      <c r="AD254" s="148"/>
      <c r="AE254" s="148"/>
      <c r="AF254" s="148"/>
      <c r="AG254" s="148"/>
      <c r="AH254" s="148"/>
      <c r="AI254" s="148"/>
      <c r="AJ254" s="148"/>
      <c r="AK254" s="148"/>
      <c r="AL254" s="148"/>
      <c r="AM254" s="148"/>
      <c r="AN254" s="148"/>
      <c r="AO254" s="148"/>
      <c r="AP254" s="148"/>
      <c r="AQ254" s="148"/>
      <c r="AR254" s="148"/>
      <c r="AS254" s="148"/>
      <c r="AT254" s="148"/>
      <c r="AU254" s="148"/>
      <c r="AV254" s="147" t="s">
        <v>489</v>
      </c>
      <c r="AW254" s="147" t="s">
        <v>2202</v>
      </c>
      <c r="AX254" s="147" t="s">
        <v>489</v>
      </c>
      <c r="AY254" s="147" t="s">
        <v>489</v>
      </c>
    </row>
    <row r="255" spans="1:51" ht="30" customHeight="1">
      <c r="A255" s="144" t="s">
        <v>1006</v>
      </c>
      <c r="B255" s="144" t="s">
        <v>1014</v>
      </c>
      <c r="C255" s="144" t="s">
        <v>309</v>
      </c>
      <c r="D255" s="145">
        <v>4</v>
      </c>
      <c r="E255" s="155">
        <f>'단가대비표(기계소방)'!O27</f>
        <v>414.82</v>
      </c>
      <c r="F255" s="154">
        <f>TRUNC(E255*D255,1)</f>
        <v>1659.2</v>
      </c>
      <c r="G255" s="155">
        <f>'단가대비표(기계소방)'!P27</f>
        <v>0</v>
      </c>
      <c r="H255" s="154">
        <f>TRUNC(G255*D255,1)</f>
        <v>0</v>
      </c>
      <c r="I255" s="155">
        <f>'단가대비표(기계소방)'!V27</f>
        <v>0</v>
      </c>
      <c r="J255" s="154">
        <f>TRUNC(I255*D255,1)</f>
        <v>0</v>
      </c>
      <c r="K255" s="155">
        <f t="shared" si="64"/>
        <v>414.8</v>
      </c>
      <c r="L255" s="154">
        <f t="shared" si="64"/>
        <v>1659.2</v>
      </c>
      <c r="M255" s="144" t="s">
        <v>489</v>
      </c>
      <c r="N255" s="147" t="s">
        <v>1851</v>
      </c>
      <c r="O255" s="147" t="s">
        <v>2026</v>
      </c>
      <c r="P255" s="147" t="s">
        <v>485</v>
      </c>
      <c r="Q255" s="147" t="s">
        <v>485</v>
      </c>
      <c r="R255" s="147" t="s">
        <v>655</v>
      </c>
      <c r="S255" s="148"/>
      <c r="T255" s="148"/>
      <c r="U255" s="148"/>
      <c r="V255" s="148"/>
      <c r="W255" s="148"/>
      <c r="X255" s="148"/>
      <c r="Y255" s="148"/>
      <c r="Z255" s="148"/>
      <c r="AA255" s="148"/>
      <c r="AB255" s="148"/>
      <c r="AC255" s="148"/>
      <c r="AD255" s="148"/>
      <c r="AE255" s="148"/>
      <c r="AF255" s="148"/>
      <c r="AG255" s="148"/>
      <c r="AH255" s="148"/>
      <c r="AI255" s="148"/>
      <c r="AJ255" s="148"/>
      <c r="AK255" s="148"/>
      <c r="AL255" s="148"/>
      <c r="AM255" s="148"/>
      <c r="AN255" s="148"/>
      <c r="AO255" s="148"/>
      <c r="AP255" s="148"/>
      <c r="AQ255" s="148"/>
      <c r="AR255" s="148"/>
      <c r="AS255" s="148"/>
      <c r="AT255" s="148"/>
      <c r="AU255" s="148"/>
      <c r="AV255" s="147" t="s">
        <v>489</v>
      </c>
      <c r="AW255" s="147" t="s">
        <v>2203</v>
      </c>
      <c r="AX255" s="147" t="s">
        <v>489</v>
      </c>
      <c r="AY255" s="147" t="s">
        <v>489</v>
      </c>
    </row>
    <row r="256" spans="1:51" ht="30" customHeight="1">
      <c r="A256" s="144" t="s">
        <v>1008</v>
      </c>
      <c r="B256" s="144" t="s">
        <v>1009</v>
      </c>
      <c r="C256" s="144" t="s">
        <v>203</v>
      </c>
      <c r="D256" s="145">
        <v>8</v>
      </c>
      <c r="E256" s="155">
        <f>'단가대비표(기계소방)'!O24</f>
        <v>41.6</v>
      </c>
      <c r="F256" s="154">
        <f>TRUNC(E256*D256,1)</f>
        <v>332.8</v>
      </c>
      <c r="G256" s="155">
        <f>'단가대비표(기계소방)'!P24</f>
        <v>0</v>
      </c>
      <c r="H256" s="154">
        <f>TRUNC(G256*D256,1)</f>
        <v>0</v>
      </c>
      <c r="I256" s="155">
        <f>'단가대비표(기계소방)'!V24</f>
        <v>0</v>
      </c>
      <c r="J256" s="154">
        <f>TRUNC(I256*D256,1)</f>
        <v>0</v>
      </c>
      <c r="K256" s="155">
        <f t="shared" si="64"/>
        <v>41.6</v>
      </c>
      <c r="L256" s="154">
        <f t="shared" si="64"/>
        <v>332.8</v>
      </c>
      <c r="M256" s="144" t="s">
        <v>489</v>
      </c>
      <c r="N256" s="147" t="s">
        <v>1851</v>
      </c>
      <c r="O256" s="147" t="s">
        <v>2019</v>
      </c>
      <c r="P256" s="147" t="s">
        <v>485</v>
      </c>
      <c r="Q256" s="147" t="s">
        <v>485</v>
      </c>
      <c r="R256" s="147" t="s">
        <v>655</v>
      </c>
      <c r="S256" s="148"/>
      <c r="T256" s="148"/>
      <c r="U256" s="148"/>
      <c r="V256" s="148"/>
      <c r="W256" s="148"/>
      <c r="X256" s="148"/>
      <c r="Y256" s="148"/>
      <c r="Z256" s="148"/>
      <c r="AA256" s="148"/>
      <c r="AB256" s="148"/>
      <c r="AC256" s="148"/>
      <c r="AD256" s="148"/>
      <c r="AE256" s="148"/>
      <c r="AF256" s="148"/>
      <c r="AG256" s="148"/>
      <c r="AH256" s="148"/>
      <c r="AI256" s="148"/>
      <c r="AJ256" s="148"/>
      <c r="AK256" s="148"/>
      <c r="AL256" s="148"/>
      <c r="AM256" s="148"/>
      <c r="AN256" s="148"/>
      <c r="AO256" s="148"/>
      <c r="AP256" s="148"/>
      <c r="AQ256" s="148"/>
      <c r="AR256" s="148"/>
      <c r="AS256" s="148"/>
      <c r="AT256" s="148"/>
      <c r="AU256" s="148"/>
      <c r="AV256" s="147" t="s">
        <v>489</v>
      </c>
      <c r="AW256" s="147" t="s">
        <v>2204</v>
      </c>
      <c r="AX256" s="147" t="s">
        <v>489</v>
      </c>
      <c r="AY256" s="147" t="s">
        <v>489</v>
      </c>
    </row>
    <row r="257" spans="1:51" ht="30" customHeight="1">
      <c r="A257" s="144" t="s">
        <v>1010</v>
      </c>
      <c r="B257" s="144" t="s">
        <v>1106</v>
      </c>
      <c r="C257" s="144" t="s">
        <v>203</v>
      </c>
      <c r="D257" s="145">
        <v>1</v>
      </c>
      <c r="E257" s="155">
        <f>'단가대비표(기계소방)'!O55</f>
        <v>629</v>
      </c>
      <c r="F257" s="154">
        <f>TRUNC(E257*D257,1)</f>
        <v>629</v>
      </c>
      <c r="G257" s="155">
        <f>'단가대비표(기계소방)'!P55</f>
        <v>0</v>
      </c>
      <c r="H257" s="154">
        <f>TRUNC(G257*D257,1)</f>
        <v>0</v>
      </c>
      <c r="I257" s="155">
        <f>'단가대비표(기계소방)'!V55</f>
        <v>0</v>
      </c>
      <c r="J257" s="154">
        <f>TRUNC(I257*D257,1)</f>
        <v>0</v>
      </c>
      <c r="K257" s="155">
        <f t="shared" si="64"/>
        <v>629</v>
      </c>
      <c r="L257" s="154">
        <f t="shared" si="64"/>
        <v>629</v>
      </c>
      <c r="M257" s="144" t="s">
        <v>489</v>
      </c>
      <c r="N257" s="147" t="s">
        <v>1851</v>
      </c>
      <c r="O257" s="147" t="s">
        <v>2205</v>
      </c>
      <c r="P257" s="147" t="s">
        <v>485</v>
      </c>
      <c r="Q257" s="147" t="s">
        <v>485</v>
      </c>
      <c r="R257" s="147" t="s">
        <v>655</v>
      </c>
      <c r="S257" s="148"/>
      <c r="T257" s="148"/>
      <c r="U257" s="148"/>
      <c r="V257" s="148"/>
      <c r="W257" s="148"/>
      <c r="X257" s="148"/>
      <c r="Y257" s="148"/>
      <c r="Z257" s="148"/>
      <c r="AA257" s="148"/>
      <c r="AB257" s="148"/>
      <c r="AC257" s="148"/>
      <c r="AD257" s="148"/>
      <c r="AE257" s="148"/>
      <c r="AF257" s="148"/>
      <c r="AG257" s="148"/>
      <c r="AH257" s="148"/>
      <c r="AI257" s="148"/>
      <c r="AJ257" s="148"/>
      <c r="AK257" s="148"/>
      <c r="AL257" s="148"/>
      <c r="AM257" s="148"/>
      <c r="AN257" s="148"/>
      <c r="AO257" s="148"/>
      <c r="AP257" s="148"/>
      <c r="AQ257" s="148"/>
      <c r="AR257" s="148"/>
      <c r="AS257" s="148"/>
      <c r="AT257" s="148"/>
      <c r="AU257" s="148"/>
      <c r="AV257" s="147" t="s">
        <v>489</v>
      </c>
      <c r="AW257" s="147" t="s">
        <v>2206</v>
      </c>
      <c r="AX257" s="147" t="s">
        <v>489</v>
      </c>
      <c r="AY257" s="147" t="s">
        <v>489</v>
      </c>
    </row>
    <row r="258" spans="1:51" ht="30" customHeight="1">
      <c r="A258" s="144" t="s">
        <v>733</v>
      </c>
      <c r="B258" s="144" t="s">
        <v>776</v>
      </c>
      <c r="C258" s="144" t="s">
        <v>735</v>
      </c>
      <c r="D258" s="145">
        <v>1</v>
      </c>
      <c r="E258" s="155">
        <f>'일대목록(기계소방)'!E23</f>
        <v>1061</v>
      </c>
      <c r="F258" s="154">
        <f>TRUNC(E258*D258,1)</f>
        <v>1061</v>
      </c>
      <c r="G258" s="155">
        <f>'일대목록(기계소방)'!F23</f>
        <v>22277</v>
      </c>
      <c r="H258" s="154">
        <f>TRUNC(G258*D258,1)</f>
        <v>22277</v>
      </c>
      <c r="I258" s="155">
        <f>'일대목록(기계소방)'!G23</f>
        <v>13</v>
      </c>
      <c r="J258" s="154">
        <f>TRUNC(I258*D258,1)</f>
        <v>13</v>
      </c>
      <c r="K258" s="155">
        <f t="shared" si="64"/>
        <v>23351</v>
      </c>
      <c r="L258" s="154">
        <f t="shared" si="64"/>
        <v>23351</v>
      </c>
      <c r="M258" s="144" t="s">
        <v>489</v>
      </c>
      <c r="N258" s="147" t="s">
        <v>1851</v>
      </c>
      <c r="O258" s="147" t="s">
        <v>1738</v>
      </c>
      <c r="P258" s="147" t="s">
        <v>655</v>
      </c>
      <c r="Q258" s="147" t="s">
        <v>485</v>
      </c>
      <c r="R258" s="147" t="s">
        <v>485</v>
      </c>
      <c r="S258" s="148"/>
      <c r="T258" s="148"/>
      <c r="U258" s="148"/>
      <c r="V258" s="148"/>
      <c r="W258" s="148"/>
      <c r="X258" s="148"/>
      <c r="Y258" s="148"/>
      <c r="Z258" s="148"/>
      <c r="AA258" s="148"/>
      <c r="AB258" s="148"/>
      <c r="AC258" s="148"/>
      <c r="AD258" s="148"/>
      <c r="AE258" s="148"/>
      <c r="AF258" s="148"/>
      <c r="AG258" s="148"/>
      <c r="AH258" s="148"/>
      <c r="AI258" s="148"/>
      <c r="AJ258" s="148"/>
      <c r="AK258" s="148"/>
      <c r="AL258" s="148"/>
      <c r="AM258" s="148"/>
      <c r="AN258" s="148"/>
      <c r="AO258" s="148"/>
      <c r="AP258" s="148"/>
      <c r="AQ258" s="148"/>
      <c r="AR258" s="148"/>
      <c r="AS258" s="148"/>
      <c r="AT258" s="148"/>
      <c r="AU258" s="148"/>
      <c r="AV258" s="147" t="s">
        <v>489</v>
      </c>
      <c r="AW258" s="147" t="s">
        <v>2207</v>
      </c>
      <c r="AX258" s="147" t="s">
        <v>489</v>
      </c>
      <c r="AY258" s="147" t="s">
        <v>489</v>
      </c>
    </row>
    <row r="259" spans="1:51" ht="30" customHeight="1">
      <c r="A259" s="144" t="s">
        <v>993</v>
      </c>
      <c r="B259" s="144" t="s">
        <v>489</v>
      </c>
      <c r="C259" s="144" t="s">
        <v>489</v>
      </c>
      <c r="D259" s="145"/>
      <c r="E259" s="155"/>
      <c r="F259" s="154">
        <f>TRUNC(SUMIF(N254:N258, N253, F254:F258),0)</f>
        <v>14892</v>
      </c>
      <c r="G259" s="155"/>
      <c r="H259" s="154">
        <f>TRUNC(SUMIF(N254:N258, N253, H254:H258),0)</f>
        <v>22277</v>
      </c>
      <c r="I259" s="155"/>
      <c r="J259" s="154">
        <f>TRUNC(SUMIF(N254:N258, N253, J254:J258),0)</f>
        <v>13</v>
      </c>
      <c r="K259" s="155"/>
      <c r="L259" s="154">
        <f>F259+H259+J259</f>
        <v>37182</v>
      </c>
      <c r="M259" s="144" t="s">
        <v>489</v>
      </c>
      <c r="N259" s="147" t="s">
        <v>668</v>
      </c>
      <c r="O259" s="147" t="s">
        <v>668</v>
      </c>
      <c r="P259" s="147" t="s">
        <v>489</v>
      </c>
      <c r="Q259" s="147" t="s">
        <v>489</v>
      </c>
      <c r="R259" s="147" t="s">
        <v>489</v>
      </c>
      <c r="S259" s="148"/>
      <c r="T259" s="148"/>
      <c r="U259" s="148"/>
      <c r="V259" s="148"/>
      <c r="W259" s="148"/>
      <c r="X259" s="148"/>
      <c r="Y259" s="148"/>
      <c r="Z259" s="148"/>
      <c r="AA259" s="148"/>
      <c r="AB259" s="148"/>
      <c r="AC259" s="148"/>
      <c r="AD259" s="148"/>
      <c r="AE259" s="148"/>
      <c r="AF259" s="148"/>
      <c r="AG259" s="148"/>
      <c r="AH259" s="148"/>
      <c r="AI259" s="148"/>
      <c r="AJ259" s="148"/>
      <c r="AK259" s="148"/>
      <c r="AL259" s="148"/>
      <c r="AM259" s="148"/>
      <c r="AN259" s="148"/>
      <c r="AO259" s="148"/>
      <c r="AP259" s="148"/>
      <c r="AQ259" s="148"/>
      <c r="AR259" s="148"/>
      <c r="AS259" s="148"/>
      <c r="AT259" s="148"/>
      <c r="AU259" s="148"/>
      <c r="AV259" s="147" t="s">
        <v>489</v>
      </c>
      <c r="AW259" s="147" t="s">
        <v>489</v>
      </c>
      <c r="AX259" s="147" t="s">
        <v>489</v>
      </c>
      <c r="AY259" s="147" t="s">
        <v>489</v>
      </c>
    </row>
    <row r="260" spans="1:51" ht="30" customHeight="1">
      <c r="A260" s="145"/>
      <c r="B260" s="145"/>
      <c r="C260" s="145"/>
      <c r="D260" s="145"/>
      <c r="E260" s="155"/>
      <c r="F260" s="154"/>
      <c r="G260" s="155"/>
      <c r="H260" s="154"/>
      <c r="I260" s="155"/>
      <c r="J260" s="154"/>
      <c r="K260" s="155"/>
      <c r="L260" s="154"/>
      <c r="M260" s="145"/>
    </row>
    <row r="261" spans="1:51" ht="30" customHeight="1">
      <c r="A261" s="311" t="s">
        <v>1107</v>
      </c>
      <c r="B261" s="311"/>
      <c r="C261" s="311"/>
      <c r="D261" s="311"/>
      <c r="E261" s="312"/>
      <c r="F261" s="313"/>
      <c r="G261" s="312"/>
      <c r="H261" s="313"/>
      <c r="I261" s="312"/>
      <c r="J261" s="313"/>
      <c r="K261" s="312"/>
      <c r="L261" s="313"/>
      <c r="M261" s="311"/>
      <c r="N261" s="153" t="s">
        <v>1856</v>
      </c>
    </row>
    <row r="262" spans="1:51" ht="30" customHeight="1">
      <c r="A262" s="144" t="s">
        <v>669</v>
      </c>
      <c r="B262" s="144" t="s">
        <v>757</v>
      </c>
      <c r="C262" s="144" t="s">
        <v>671</v>
      </c>
      <c r="D262" s="145">
        <v>0.3</v>
      </c>
      <c r="E262" s="155">
        <f>'단가대비표(기계소방)'!O104</f>
        <v>6960</v>
      </c>
      <c r="F262" s="154">
        <f t="shared" ref="F262:F268" si="65">TRUNC(E262*D262,1)</f>
        <v>2088</v>
      </c>
      <c r="G262" s="155">
        <f>'단가대비표(기계소방)'!P104</f>
        <v>0</v>
      </c>
      <c r="H262" s="154">
        <f t="shared" ref="H262:H268" si="66">TRUNC(G262*D262,1)</f>
        <v>0</v>
      </c>
      <c r="I262" s="155">
        <f>'단가대비표(기계소방)'!V104</f>
        <v>0</v>
      </c>
      <c r="J262" s="154">
        <f t="shared" ref="J262:J268" si="67">TRUNC(I262*D262,1)</f>
        <v>0</v>
      </c>
      <c r="K262" s="155">
        <f t="shared" ref="K262:L268" si="68">TRUNC(E262+G262+I262,1)</f>
        <v>6960</v>
      </c>
      <c r="L262" s="154">
        <f t="shared" si="68"/>
        <v>2088</v>
      </c>
      <c r="M262" s="144" t="s">
        <v>489</v>
      </c>
      <c r="N262" s="147" t="s">
        <v>1856</v>
      </c>
      <c r="O262" s="147" t="s">
        <v>1702</v>
      </c>
      <c r="P262" s="147" t="s">
        <v>485</v>
      </c>
      <c r="Q262" s="147" t="s">
        <v>485</v>
      </c>
      <c r="R262" s="147" t="s">
        <v>655</v>
      </c>
      <c r="S262" s="148"/>
      <c r="T262" s="148"/>
      <c r="U262" s="148"/>
      <c r="V262" s="148">
        <v>1</v>
      </c>
      <c r="W262" s="148"/>
      <c r="X262" s="148"/>
      <c r="Y262" s="148"/>
      <c r="Z262" s="148"/>
      <c r="AA262" s="148"/>
      <c r="AB262" s="148"/>
      <c r="AC262" s="148"/>
      <c r="AD262" s="148"/>
      <c r="AE262" s="148"/>
      <c r="AF262" s="148"/>
      <c r="AG262" s="148"/>
      <c r="AH262" s="148"/>
      <c r="AI262" s="148"/>
      <c r="AJ262" s="148"/>
      <c r="AK262" s="148"/>
      <c r="AL262" s="148"/>
      <c r="AM262" s="148"/>
      <c r="AN262" s="148"/>
      <c r="AO262" s="148"/>
      <c r="AP262" s="148"/>
      <c r="AQ262" s="148"/>
      <c r="AR262" s="148"/>
      <c r="AS262" s="148"/>
      <c r="AT262" s="148"/>
      <c r="AU262" s="148"/>
      <c r="AV262" s="147" t="s">
        <v>489</v>
      </c>
      <c r="AW262" s="147" t="s">
        <v>2208</v>
      </c>
      <c r="AX262" s="147" t="s">
        <v>489</v>
      </c>
      <c r="AY262" s="147" t="s">
        <v>489</v>
      </c>
    </row>
    <row r="263" spans="1:51" ht="30" customHeight="1">
      <c r="A263" s="144" t="s">
        <v>728</v>
      </c>
      <c r="B263" s="144" t="s">
        <v>729</v>
      </c>
      <c r="C263" s="144" t="s">
        <v>387</v>
      </c>
      <c r="D263" s="145">
        <v>1</v>
      </c>
      <c r="E263" s="155">
        <f>TRUNC(SUMIF(V262:V268, RIGHTB(O263, 1), F262:F268)*U263, 2)</f>
        <v>62.64</v>
      </c>
      <c r="F263" s="154">
        <f t="shared" si="65"/>
        <v>62.6</v>
      </c>
      <c r="G263" s="155">
        <v>0</v>
      </c>
      <c r="H263" s="154">
        <f t="shared" si="66"/>
        <v>0</v>
      </c>
      <c r="I263" s="155">
        <v>0</v>
      </c>
      <c r="J263" s="154">
        <f t="shared" si="67"/>
        <v>0</v>
      </c>
      <c r="K263" s="155">
        <f t="shared" si="68"/>
        <v>62.6</v>
      </c>
      <c r="L263" s="154">
        <f t="shared" si="68"/>
        <v>62.6</v>
      </c>
      <c r="M263" s="144" t="s">
        <v>489</v>
      </c>
      <c r="N263" s="147" t="s">
        <v>1856</v>
      </c>
      <c r="O263" s="147" t="s">
        <v>1568</v>
      </c>
      <c r="P263" s="147" t="s">
        <v>485</v>
      </c>
      <c r="Q263" s="147" t="s">
        <v>485</v>
      </c>
      <c r="R263" s="147" t="s">
        <v>485</v>
      </c>
      <c r="S263" s="148">
        <v>0</v>
      </c>
      <c r="T263" s="148">
        <v>0</v>
      </c>
      <c r="U263" s="148">
        <v>0.03</v>
      </c>
      <c r="V263" s="148"/>
      <c r="W263" s="148"/>
      <c r="X263" s="148"/>
      <c r="Y263" s="148"/>
      <c r="Z263" s="148"/>
      <c r="AA263" s="148"/>
      <c r="AB263" s="148"/>
      <c r="AC263" s="148"/>
      <c r="AD263" s="148"/>
      <c r="AE263" s="148"/>
      <c r="AF263" s="148"/>
      <c r="AG263" s="148"/>
      <c r="AH263" s="148"/>
      <c r="AI263" s="148"/>
      <c r="AJ263" s="148"/>
      <c r="AK263" s="148"/>
      <c r="AL263" s="148"/>
      <c r="AM263" s="148"/>
      <c r="AN263" s="148"/>
      <c r="AO263" s="148"/>
      <c r="AP263" s="148"/>
      <c r="AQ263" s="148"/>
      <c r="AR263" s="148"/>
      <c r="AS263" s="148"/>
      <c r="AT263" s="148"/>
      <c r="AU263" s="148"/>
      <c r="AV263" s="147" t="s">
        <v>489</v>
      </c>
      <c r="AW263" s="147" t="s">
        <v>2209</v>
      </c>
      <c r="AX263" s="147" t="s">
        <v>489</v>
      </c>
      <c r="AY263" s="147" t="s">
        <v>489</v>
      </c>
    </row>
    <row r="264" spans="1:51" ht="30" customHeight="1">
      <c r="A264" s="144" t="s">
        <v>817</v>
      </c>
      <c r="B264" s="144" t="s">
        <v>829</v>
      </c>
      <c r="C264" s="144" t="s">
        <v>735</v>
      </c>
      <c r="D264" s="145">
        <v>1</v>
      </c>
      <c r="E264" s="155">
        <f>'일대목록(기계소방)'!E71</f>
        <v>51</v>
      </c>
      <c r="F264" s="154">
        <f t="shared" si="65"/>
        <v>51</v>
      </c>
      <c r="G264" s="155">
        <f>'일대목록(기계소방)'!F71</f>
        <v>0</v>
      </c>
      <c r="H264" s="154">
        <f t="shared" si="66"/>
        <v>0</v>
      </c>
      <c r="I264" s="155">
        <f>'일대목록(기계소방)'!G71</f>
        <v>0</v>
      </c>
      <c r="J264" s="154">
        <f t="shared" si="67"/>
        <v>0</v>
      </c>
      <c r="K264" s="155">
        <f t="shared" si="68"/>
        <v>51</v>
      </c>
      <c r="L264" s="154">
        <f t="shared" si="68"/>
        <v>51</v>
      </c>
      <c r="M264" s="144" t="s">
        <v>489</v>
      </c>
      <c r="N264" s="147" t="s">
        <v>1856</v>
      </c>
      <c r="O264" s="147" t="s">
        <v>1980</v>
      </c>
      <c r="P264" s="147" t="s">
        <v>655</v>
      </c>
      <c r="Q264" s="147" t="s">
        <v>485</v>
      </c>
      <c r="R264" s="147" t="s">
        <v>485</v>
      </c>
      <c r="S264" s="148"/>
      <c r="T264" s="148"/>
      <c r="U264" s="148"/>
      <c r="V264" s="148"/>
      <c r="W264" s="148"/>
      <c r="X264" s="148"/>
      <c r="Y264" s="148"/>
      <c r="Z264" s="148"/>
      <c r="AA264" s="148"/>
      <c r="AB264" s="148"/>
      <c r="AC264" s="148"/>
      <c r="AD264" s="148"/>
      <c r="AE264" s="148"/>
      <c r="AF264" s="148"/>
      <c r="AG264" s="148"/>
      <c r="AH264" s="148"/>
      <c r="AI264" s="148"/>
      <c r="AJ264" s="148"/>
      <c r="AK264" s="148"/>
      <c r="AL264" s="148"/>
      <c r="AM264" s="148"/>
      <c r="AN264" s="148"/>
      <c r="AO264" s="148"/>
      <c r="AP264" s="148"/>
      <c r="AQ264" s="148"/>
      <c r="AR264" s="148"/>
      <c r="AS264" s="148"/>
      <c r="AT264" s="148"/>
      <c r="AU264" s="148"/>
      <c r="AV264" s="147" t="s">
        <v>489</v>
      </c>
      <c r="AW264" s="147" t="s">
        <v>2210</v>
      </c>
      <c r="AX264" s="147" t="s">
        <v>489</v>
      </c>
      <c r="AY264" s="147" t="s">
        <v>489</v>
      </c>
    </row>
    <row r="265" spans="1:51" ht="30" customHeight="1">
      <c r="A265" s="144" t="s">
        <v>1069</v>
      </c>
      <c r="B265" s="144" t="s">
        <v>489</v>
      </c>
      <c r="C265" s="144" t="s">
        <v>849</v>
      </c>
      <c r="D265" s="145">
        <v>0.12</v>
      </c>
      <c r="E265" s="155">
        <f>'단가대비표(기계소방)'!O45</f>
        <v>5000</v>
      </c>
      <c r="F265" s="154">
        <f t="shared" si="65"/>
        <v>600</v>
      </c>
      <c r="G265" s="155">
        <f>'단가대비표(기계소방)'!P45</f>
        <v>0</v>
      </c>
      <c r="H265" s="154">
        <f t="shared" si="66"/>
        <v>0</v>
      </c>
      <c r="I265" s="155">
        <f>'단가대비표(기계소방)'!V45</f>
        <v>0</v>
      </c>
      <c r="J265" s="154">
        <f t="shared" si="67"/>
        <v>0</v>
      </c>
      <c r="K265" s="155">
        <f t="shared" si="68"/>
        <v>5000</v>
      </c>
      <c r="L265" s="154">
        <f t="shared" si="68"/>
        <v>600</v>
      </c>
      <c r="M265" s="144" t="s">
        <v>489</v>
      </c>
      <c r="N265" s="147" t="s">
        <v>1856</v>
      </c>
      <c r="O265" s="147" t="s">
        <v>2122</v>
      </c>
      <c r="P265" s="147" t="s">
        <v>485</v>
      </c>
      <c r="Q265" s="147" t="s">
        <v>485</v>
      </c>
      <c r="R265" s="147" t="s">
        <v>655</v>
      </c>
      <c r="S265" s="148"/>
      <c r="T265" s="148"/>
      <c r="U265" s="148"/>
      <c r="V265" s="148"/>
      <c r="W265" s="148"/>
      <c r="X265" s="148"/>
      <c r="Y265" s="148"/>
      <c r="Z265" s="148"/>
      <c r="AA265" s="148"/>
      <c r="AB265" s="148"/>
      <c r="AC265" s="148"/>
      <c r="AD265" s="148"/>
      <c r="AE265" s="148"/>
      <c r="AF265" s="148"/>
      <c r="AG265" s="148"/>
      <c r="AH265" s="148"/>
      <c r="AI265" s="148"/>
      <c r="AJ265" s="148"/>
      <c r="AK265" s="148"/>
      <c r="AL265" s="148"/>
      <c r="AM265" s="148"/>
      <c r="AN265" s="148"/>
      <c r="AO265" s="148"/>
      <c r="AP265" s="148"/>
      <c r="AQ265" s="148"/>
      <c r="AR265" s="148"/>
      <c r="AS265" s="148"/>
      <c r="AT265" s="148"/>
      <c r="AU265" s="148"/>
      <c r="AV265" s="147" t="s">
        <v>489</v>
      </c>
      <c r="AW265" s="147" t="s">
        <v>2211</v>
      </c>
      <c r="AX265" s="147" t="s">
        <v>489</v>
      </c>
      <c r="AY265" s="147" t="s">
        <v>489</v>
      </c>
    </row>
    <row r="266" spans="1:51" ht="30" customHeight="1">
      <c r="A266" s="144" t="s">
        <v>755</v>
      </c>
      <c r="B266" s="144" t="s">
        <v>664</v>
      </c>
      <c r="C266" s="144" t="s">
        <v>317</v>
      </c>
      <c r="D266" s="145">
        <v>5.0999999999999997E-2</v>
      </c>
      <c r="E266" s="155">
        <f>'단가대비표(기계소방)'!O196</f>
        <v>0</v>
      </c>
      <c r="F266" s="154">
        <f t="shared" si="65"/>
        <v>0</v>
      </c>
      <c r="G266" s="155">
        <f>'단가대비표(기계소방)'!P196</f>
        <v>214118</v>
      </c>
      <c r="H266" s="154">
        <f t="shared" si="66"/>
        <v>10920</v>
      </c>
      <c r="I266" s="155">
        <f>'단가대비표(기계소방)'!V196</f>
        <v>0</v>
      </c>
      <c r="J266" s="154">
        <f t="shared" si="67"/>
        <v>0</v>
      </c>
      <c r="K266" s="155">
        <f t="shared" si="68"/>
        <v>214118</v>
      </c>
      <c r="L266" s="154">
        <f t="shared" si="68"/>
        <v>10920</v>
      </c>
      <c r="M266" s="144" t="s">
        <v>489</v>
      </c>
      <c r="N266" s="147" t="s">
        <v>1856</v>
      </c>
      <c r="O266" s="147" t="s">
        <v>1696</v>
      </c>
      <c r="P266" s="147" t="s">
        <v>485</v>
      </c>
      <c r="Q266" s="147" t="s">
        <v>485</v>
      </c>
      <c r="R266" s="147" t="s">
        <v>655</v>
      </c>
      <c r="S266" s="148"/>
      <c r="T266" s="148"/>
      <c r="U266" s="148"/>
      <c r="V266" s="148"/>
      <c r="W266" s="148">
        <v>2</v>
      </c>
      <c r="X266" s="148"/>
      <c r="Y266" s="148"/>
      <c r="Z266" s="148"/>
      <c r="AA266" s="148"/>
      <c r="AB266" s="148"/>
      <c r="AC266" s="148"/>
      <c r="AD266" s="148"/>
      <c r="AE266" s="148"/>
      <c r="AF266" s="148"/>
      <c r="AG266" s="148"/>
      <c r="AH266" s="148"/>
      <c r="AI266" s="148"/>
      <c r="AJ266" s="148"/>
      <c r="AK266" s="148"/>
      <c r="AL266" s="148"/>
      <c r="AM266" s="148"/>
      <c r="AN266" s="148"/>
      <c r="AO266" s="148"/>
      <c r="AP266" s="148"/>
      <c r="AQ266" s="148"/>
      <c r="AR266" s="148"/>
      <c r="AS266" s="148"/>
      <c r="AT266" s="148"/>
      <c r="AU266" s="148"/>
      <c r="AV266" s="147" t="s">
        <v>489</v>
      </c>
      <c r="AW266" s="147" t="s">
        <v>2212</v>
      </c>
      <c r="AX266" s="147" t="s">
        <v>489</v>
      </c>
      <c r="AY266" s="147" t="s">
        <v>489</v>
      </c>
    </row>
    <row r="267" spans="1:51" ht="30" customHeight="1">
      <c r="A267" s="144" t="s">
        <v>663</v>
      </c>
      <c r="B267" s="144" t="s">
        <v>664</v>
      </c>
      <c r="C267" s="144" t="s">
        <v>317</v>
      </c>
      <c r="D267" s="145">
        <v>1.0200000000000001E-2</v>
      </c>
      <c r="E267" s="155">
        <f>'단가대비표(기계소방)'!O191</f>
        <v>0</v>
      </c>
      <c r="F267" s="154">
        <f t="shared" si="65"/>
        <v>0</v>
      </c>
      <c r="G267" s="155">
        <f>'단가대비표(기계소방)'!P191</f>
        <v>157068</v>
      </c>
      <c r="H267" s="154">
        <f t="shared" si="66"/>
        <v>1602</v>
      </c>
      <c r="I267" s="155">
        <f>'단가대비표(기계소방)'!V191</f>
        <v>0</v>
      </c>
      <c r="J267" s="154">
        <f t="shared" si="67"/>
        <v>0</v>
      </c>
      <c r="K267" s="155">
        <f t="shared" si="68"/>
        <v>157068</v>
      </c>
      <c r="L267" s="154">
        <f t="shared" si="68"/>
        <v>1602</v>
      </c>
      <c r="M267" s="144" t="s">
        <v>489</v>
      </c>
      <c r="N267" s="147" t="s">
        <v>1856</v>
      </c>
      <c r="O267" s="147" t="s">
        <v>1564</v>
      </c>
      <c r="P267" s="147" t="s">
        <v>485</v>
      </c>
      <c r="Q267" s="147" t="s">
        <v>485</v>
      </c>
      <c r="R267" s="147" t="s">
        <v>655</v>
      </c>
      <c r="S267" s="148"/>
      <c r="T267" s="148"/>
      <c r="U267" s="148"/>
      <c r="V267" s="148"/>
      <c r="W267" s="148">
        <v>2</v>
      </c>
      <c r="X267" s="148"/>
      <c r="Y267" s="148"/>
      <c r="Z267" s="148"/>
      <c r="AA267" s="148"/>
      <c r="AB267" s="148"/>
      <c r="AC267" s="148"/>
      <c r="AD267" s="148"/>
      <c r="AE267" s="148"/>
      <c r="AF267" s="148"/>
      <c r="AG267" s="148"/>
      <c r="AH267" s="148"/>
      <c r="AI267" s="148"/>
      <c r="AJ267" s="148"/>
      <c r="AK267" s="148"/>
      <c r="AL267" s="148"/>
      <c r="AM267" s="148"/>
      <c r="AN267" s="148"/>
      <c r="AO267" s="148"/>
      <c r="AP267" s="148"/>
      <c r="AQ267" s="148"/>
      <c r="AR267" s="148"/>
      <c r="AS267" s="148"/>
      <c r="AT267" s="148"/>
      <c r="AU267" s="148"/>
      <c r="AV267" s="147" t="s">
        <v>489</v>
      </c>
      <c r="AW267" s="147" t="s">
        <v>2213</v>
      </c>
      <c r="AX267" s="147" t="s">
        <v>489</v>
      </c>
      <c r="AY267" s="147" t="s">
        <v>489</v>
      </c>
    </row>
    <row r="268" spans="1:51" ht="30" customHeight="1">
      <c r="A268" s="144" t="s">
        <v>666</v>
      </c>
      <c r="B268" s="144" t="s">
        <v>667</v>
      </c>
      <c r="C268" s="144" t="s">
        <v>387</v>
      </c>
      <c r="D268" s="145">
        <v>1</v>
      </c>
      <c r="E268" s="155">
        <f>TRUNC(SUMIF(W262:W268, RIGHTB(O268, 1), H262:H268)*U268, 2)</f>
        <v>375.66</v>
      </c>
      <c r="F268" s="154">
        <f t="shared" si="65"/>
        <v>375.6</v>
      </c>
      <c r="G268" s="155">
        <v>0</v>
      </c>
      <c r="H268" s="154">
        <f t="shared" si="66"/>
        <v>0</v>
      </c>
      <c r="I268" s="155">
        <v>0</v>
      </c>
      <c r="J268" s="154">
        <f t="shared" si="67"/>
        <v>0</v>
      </c>
      <c r="K268" s="155">
        <f t="shared" si="68"/>
        <v>375.6</v>
      </c>
      <c r="L268" s="154">
        <f t="shared" si="68"/>
        <v>375.6</v>
      </c>
      <c r="M268" s="144" t="s">
        <v>489</v>
      </c>
      <c r="N268" s="147" t="s">
        <v>1856</v>
      </c>
      <c r="O268" s="147" t="s">
        <v>1698</v>
      </c>
      <c r="P268" s="147" t="s">
        <v>485</v>
      </c>
      <c r="Q268" s="147" t="s">
        <v>485</v>
      </c>
      <c r="R268" s="147" t="s">
        <v>485</v>
      </c>
      <c r="S268" s="148">
        <v>1</v>
      </c>
      <c r="T268" s="148">
        <v>0</v>
      </c>
      <c r="U268" s="148">
        <v>0.03</v>
      </c>
      <c r="V268" s="148"/>
      <c r="W268" s="148"/>
      <c r="X268" s="148"/>
      <c r="Y268" s="148"/>
      <c r="Z268" s="148"/>
      <c r="AA268" s="148"/>
      <c r="AB268" s="148"/>
      <c r="AC268" s="148"/>
      <c r="AD268" s="148"/>
      <c r="AE268" s="148"/>
      <c r="AF268" s="148"/>
      <c r="AG268" s="148"/>
      <c r="AH268" s="148"/>
      <c r="AI268" s="148"/>
      <c r="AJ268" s="148"/>
      <c r="AK268" s="148"/>
      <c r="AL268" s="148"/>
      <c r="AM268" s="148"/>
      <c r="AN268" s="148"/>
      <c r="AO268" s="148"/>
      <c r="AP268" s="148"/>
      <c r="AQ268" s="148"/>
      <c r="AR268" s="148"/>
      <c r="AS268" s="148"/>
      <c r="AT268" s="148"/>
      <c r="AU268" s="148"/>
      <c r="AV268" s="147" t="s">
        <v>489</v>
      </c>
      <c r="AW268" s="147" t="s">
        <v>2209</v>
      </c>
      <c r="AX268" s="147" t="s">
        <v>489</v>
      </c>
      <c r="AY268" s="147" t="s">
        <v>489</v>
      </c>
    </row>
    <row r="269" spans="1:51" ht="30" customHeight="1">
      <c r="A269" s="144" t="s">
        <v>993</v>
      </c>
      <c r="B269" s="144" t="s">
        <v>489</v>
      </c>
      <c r="C269" s="144" t="s">
        <v>489</v>
      </c>
      <c r="D269" s="145"/>
      <c r="E269" s="155"/>
      <c r="F269" s="154">
        <f>TRUNC(SUMIF(N262:N268, N261, F262:F268),0)</f>
        <v>3177</v>
      </c>
      <c r="G269" s="155"/>
      <c r="H269" s="154">
        <f>TRUNC(SUMIF(N262:N268, N261, H262:H268),0)</f>
        <v>12522</v>
      </c>
      <c r="I269" s="155"/>
      <c r="J269" s="154">
        <f>TRUNC(SUMIF(N262:N268, N261, J262:J268),0)</f>
        <v>0</v>
      </c>
      <c r="K269" s="155"/>
      <c r="L269" s="154">
        <f>F269+H269+J269</f>
        <v>15699</v>
      </c>
      <c r="M269" s="144" t="s">
        <v>489</v>
      </c>
      <c r="N269" s="147" t="s">
        <v>668</v>
      </c>
      <c r="O269" s="147" t="s">
        <v>668</v>
      </c>
      <c r="P269" s="147" t="s">
        <v>489</v>
      </c>
      <c r="Q269" s="147" t="s">
        <v>489</v>
      </c>
      <c r="R269" s="147" t="s">
        <v>489</v>
      </c>
      <c r="S269" s="148"/>
      <c r="T269" s="148"/>
      <c r="U269" s="148"/>
      <c r="V269" s="148"/>
      <c r="W269" s="148"/>
      <c r="X269" s="148"/>
      <c r="Y269" s="148"/>
      <c r="Z269" s="148"/>
      <c r="AA269" s="148"/>
      <c r="AB269" s="148"/>
      <c r="AC269" s="148"/>
      <c r="AD269" s="148"/>
      <c r="AE269" s="148"/>
      <c r="AF269" s="148"/>
      <c r="AG269" s="148"/>
      <c r="AH269" s="148"/>
      <c r="AI269" s="148"/>
      <c r="AJ269" s="148"/>
      <c r="AK269" s="148"/>
      <c r="AL269" s="148"/>
      <c r="AM269" s="148"/>
      <c r="AN269" s="148"/>
      <c r="AO269" s="148"/>
      <c r="AP269" s="148"/>
      <c r="AQ269" s="148"/>
      <c r="AR269" s="148"/>
      <c r="AS269" s="148"/>
      <c r="AT269" s="148"/>
      <c r="AU269" s="148"/>
      <c r="AV269" s="147" t="s">
        <v>489</v>
      </c>
      <c r="AW269" s="147" t="s">
        <v>489</v>
      </c>
      <c r="AX269" s="147" t="s">
        <v>489</v>
      </c>
      <c r="AY269" s="147" t="s">
        <v>489</v>
      </c>
    </row>
    <row r="270" spans="1:51" ht="30" customHeight="1">
      <c r="A270" s="145"/>
      <c r="B270" s="145"/>
      <c r="C270" s="145"/>
      <c r="D270" s="145"/>
      <c r="E270" s="155"/>
      <c r="F270" s="154"/>
      <c r="G270" s="155"/>
      <c r="H270" s="154"/>
      <c r="I270" s="155"/>
      <c r="J270" s="154"/>
      <c r="K270" s="155"/>
      <c r="L270" s="154"/>
      <c r="M270" s="145"/>
    </row>
    <row r="271" spans="1:51" ht="30" customHeight="1">
      <c r="A271" s="311" t="s">
        <v>1108</v>
      </c>
      <c r="B271" s="311"/>
      <c r="C271" s="311"/>
      <c r="D271" s="311"/>
      <c r="E271" s="312"/>
      <c r="F271" s="313"/>
      <c r="G271" s="312"/>
      <c r="H271" s="313"/>
      <c r="I271" s="312"/>
      <c r="J271" s="313"/>
      <c r="K271" s="312"/>
      <c r="L271" s="313"/>
      <c r="M271" s="311"/>
      <c r="N271" s="153" t="s">
        <v>1858</v>
      </c>
    </row>
    <row r="272" spans="1:51" ht="30" customHeight="1">
      <c r="A272" s="144" t="s">
        <v>669</v>
      </c>
      <c r="B272" s="144" t="s">
        <v>673</v>
      </c>
      <c r="C272" s="144" t="s">
        <v>671</v>
      </c>
      <c r="D272" s="145">
        <v>0.3</v>
      </c>
      <c r="E272" s="155">
        <f>'단가대비표(기계소방)'!O105</f>
        <v>9792</v>
      </c>
      <c r="F272" s="154">
        <f t="shared" ref="F272:F278" si="69">TRUNC(E272*D272,1)</f>
        <v>2937.6</v>
      </c>
      <c r="G272" s="155">
        <f>'단가대비표(기계소방)'!P105</f>
        <v>0</v>
      </c>
      <c r="H272" s="154">
        <f t="shared" ref="H272:H278" si="70">TRUNC(G272*D272,1)</f>
        <v>0</v>
      </c>
      <c r="I272" s="155">
        <f>'단가대비표(기계소방)'!V105</f>
        <v>0</v>
      </c>
      <c r="J272" s="154">
        <f t="shared" ref="J272:J278" si="71">TRUNC(I272*D272,1)</f>
        <v>0</v>
      </c>
      <c r="K272" s="155">
        <f t="shared" ref="K272:L278" si="72">TRUNC(E272+G272+I272,1)</f>
        <v>9792</v>
      </c>
      <c r="L272" s="154">
        <f t="shared" si="72"/>
        <v>2937.6</v>
      </c>
      <c r="M272" s="144" t="s">
        <v>489</v>
      </c>
      <c r="N272" s="147" t="s">
        <v>1858</v>
      </c>
      <c r="O272" s="147" t="s">
        <v>1574</v>
      </c>
      <c r="P272" s="147" t="s">
        <v>485</v>
      </c>
      <c r="Q272" s="147" t="s">
        <v>485</v>
      </c>
      <c r="R272" s="147" t="s">
        <v>655</v>
      </c>
      <c r="S272" s="148"/>
      <c r="T272" s="148"/>
      <c r="U272" s="148"/>
      <c r="V272" s="148">
        <v>1</v>
      </c>
      <c r="W272" s="148"/>
      <c r="X272" s="148"/>
      <c r="Y272" s="148"/>
      <c r="Z272" s="148"/>
      <c r="AA272" s="148"/>
      <c r="AB272" s="148"/>
      <c r="AC272" s="148"/>
      <c r="AD272" s="148"/>
      <c r="AE272" s="148"/>
      <c r="AF272" s="148"/>
      <c r="AG272" s="148"/>
      <c r="AH272" s="148"/>
      <c r="AI272" s="148"/>
      <c r="AJ272" s="148"/>
      <c r="AK272" s="148"/>
      <c r="AL272" s="148"/>
      <c r="AM272" s="148"/>
      <c r="AN272" s="148"/>
      <c r="AO272" s="148"/>
      <c r="AP272" s="148"/>
      <c r="AQ272" s="148"/>
      <c r="AR272" s="148"/>
      <c r="AS272" s="148"/>
      <c r="AT272" s="148"/>
      <c r="AU272" s="148"/>
      <c r="AV272" s="147" t="s">
        <v>489</v>
      </c>
      <c r="AW272" s="147" t="s">
        <v>2214</v>
      </c>
      <c r="AX272" s="147" t="s">
        <v>489</v>
      </c>
      <c r="AY272" s="147" t="s">
        <v>489</v>
      </c>
    </row>
    <row r="273" spans="1:51" ht="30" customHeight="1">
      <c r="A273" s="144" t="s">
        <v>728</v>
      </c>
      <c r="B273" s="144" t="s">
        <v>729</v>
      </c>
      <c r="C273" s="144" t="s">
        <v>387</v>
      </c>
      <c r="D273" s="145">
        <v>1</v>
      </c>
      <c r="E273" s="155">
        <f>TRUNC(SUMIF(V272:V278, RIGHTB(O273, 1), F272:F278)*U273, 2)</f>
        <v>88.12</v>
      </c>
      <c r="F273" s="154">
        <f t="shared" si="69"/>
        <v>88.1</v>
      </c>
      <c r="G273" s="155">
        <v>0</v>
      </c>
      <c r="H273" s="154">
        <f t="shared" si="70"/>
        <v>0</v>
      </c>
      <c r="I273" s="155">
        <v>0</v>
      </c>
      <c r="J273" s="154">
        <f t="shared" si="71"/>
        <v>0</v>
      </c>
      <c r="K273" s="155">
        <f t="shared" si="72"/>
        <v>88.1</v>
      </c>
      <c r="L273" s="154">
        <f t="shared" si="72"/>
        <v>88.1</v>
      </c>
      <c r="M273" s="144" t="s">
        <v>489</v>
      </c>
      <c r="N273" s="147" t="s">
        <v>1858</v>
      </c>
      <c r="O273" s="147" t="s">
        <v>1568</v>
      </c>
      <c r="P273" s="147" t="s">
        <v>485</v>
      </c>
      <c r="Q273" s="147" t="s">
        <v>485</v>
      </c>
      <c r="R273" s="147" t="s">
        <v>485</v>
      </c>
      <c r="S273" s="148">
        <v>0</v>
      </c>
      <c r="T273" s="148">
        <v>0</v>
      </c>
      <c r="U273" s="148">
        <v>0.03</v>
      </c>
      <c r="V273" s="148"/>
      <c r="W273" s="148"/>
      <c r="X273" s="148"/>
      <c r="Y273" s="148"/>
      <c r="Z273" s="148"/>
      <c r="AA273" s="148"/>
      <c r="AB273" s="148"/>
      <c r="AC273" s="148"/>
      <c r="AD273" s="148"/>
      <c r="AE273" s="148"/>
      <c r="AF273" s="148"/>
      <c r="AG273" s="148"/>
      <c r="AH273" s="148"/>
      <c r="AI273" s="148"/>
      <c r="AJ273" s="148"/>
      <c r="AK273" s="148"/>
      <c r="AL273" s="148"/>
      <c r="AM273" s="148"/>
      <c r="AN273" s="148"/>
      <c r="AO273" s="148"/>
      <c r="AP273" s="148"/>
      <c r="AQ273" s="148"/>
      <c r="AR273" s="148"/>
      <c r="AS273" s="148"/>
      <c r="AT273" s="148"/>
      <c r="AU273" s="148"/>
      <c r="AV273" s="147" t="s">
        <v>489</v>
      </c>
      <c r="AW273" s="147" t="s">
        <v>2215</v>
      </c>
      <c r="AX273" s="147" t="s">
        <v>489</v>
      </c>
      <c r="AY273" s="147" t="s">
        <v>489</v>
      </c>
    </row>
    <row r="274" spans="1:51" ht="30" customHeight="1">
      <c r="A274" s="144" t="s">
        <v>817</v>
      </c>
      <c r="B274" s="144" t="s">
        <v>821</v>
      </c>
      <c r="C274" s="144" t="s">
        <v>735</v>
      </c>
      <c r="D274" s="145">
        <v>1</v>
      </c>
      <c r="E274" s="155">
        <f>'일대목록(기계소방)'!E72</f>
        <v>60</v>
      </c>
      <c r="F274" s="154">
        <f t="shared" si="69"/>
        <v>60</v>
      </c>
      <c r="G274" s="155">
        <f>'일대목록(기계소방)'!F72</f>
        <v>0</v>
      </c>
      <c r="H274" s="154">
        <f t="shared" si="70"/>
        <v>0</v>
      </c>
      <c r="I274" s="155">
        <f>'일대목록(기계소방)'!G72</f>
        <v>0</v>
      </c>
      <c r="J274" s="154">
        <f t="shared" si="71"/>
        <v>0</v>
      </c>
      <c r="K274" s="155">
        <f t="shared" si="72"/>
        <v>60</v>
      </c>
      <c r="L274" s="154">
        <f t="shared" si="72"/>
        <v>60</v>
      </c>
      <c r="M274" s="144" t="s">
        <v>489</v>
      </c>
      <c r="N274" s="147" t="s">
        <v>1858</v>
      </c>
      <c r="O274" s="147" t="s">
        <v>1981</v>
      </c>
      <c r="P274" s="147" t="s">
        <v>655</v>
      </c>
      <c r="Q274" s="147" t="s">
        <v>485</v>
      </c>
      <c r="R274" s="147" t="s">
        <v>485</v>
      </c>
      <c r="S274" s="148"/>
      <c r="T274" s="148"/>
      <c r="U274" s="148"/>
      <c r="V274" s="148"/>
      <c r="W274" s="148"/>
      <c r="X274" s="148"/>
      <c r="Y274" s="148"/>
      <c r="Z274" s="148"/>
      <c r="AA274" s="148"/>
      <c r="AB274" s="148"/>
      <c r="AC274" s="148"/>
      <c r="AD274" s="148"/>
      <c r="AE274" s="148"/>
      <c r="AF274" s="148"/>
      <c r="AG274" s="148"/>
      <c r="AH274" s="148"/>
      <c r="AI274" s="148"/>
      <c r="AJ274" s="148"/>
      <c r="AK274" s="148"/>
      <c r="AL274" s="148"/>
      <c r="AM274" s="148"/>
      <c r="AN274" s="148"/>
      <c r="AO274" s="148"/>
      <c r="AP274" s="148"/>
      <c r="AQ274" s="148"/>
      <c r="AR274" s="148"/>
      <c r="AS274" s="148"/>
      <c r="AT274" s="148"/>
      <c r="AU274" s="148"/>
      <c r="AV274" s="147" t="s">
        <v>489</v>
      </c>
      <c r="AW274" s="147" t="s">
        <v>2216</v>
      </c>
      <c r="AX274" s="147" t="s">
        <v>489</v>
      </c>
      <c r="AY274" s="147" t="s">
        <v>489</v>
      </c>
    </row>
    <row r="275" spans="1:51" ht="30" customHeight="1">
      <c r="A275" s="144" t="s">
        <v>1069</v>
      </c>
      <c r="B275" s="144" t="s">
        <v>489</v>
      </c>
      <c r="C275" s="144" t="s">
        <v>849</v>
      </c>
      <c r="D275" s="145">
        <v>0.19</v>
      </c>
      <c r="E275" s="155">
        <f>'단가대비표(기계소방)'!O45</f>
        <v>5000</v>
      </c>
      <c r="F275" s="154">
        <f t="shared" si="69"/>
        <v>950</v>
      </c>
      <c r="G275" s="155">
        <f>'단가대비표(기계소방)'!P45</f>
        <v>0</v>
      </c>
      <c r="H275" s="154">
        <f t="shared" si="70"/>
        <v>0</v>
      </c>
      <c r="I275" s="155">
        <f>'단가대비표(기계소방)'!V45</f>
        <v>0</v>
      </c>
      <c r="J275" s="154">
        <f t="shared" si="71"/>
        <v>0</v>
      </c>
      <c r="K275" s="155">
        <f t="shared" si="72"/>
        <v>5000</v>
      </c>
      <c r="L275" s="154">
        <f t="shared" si="72"/>
        <v>950</v>
      </c>
      <c r="M275" s="144" t="s">
        <v>489</v>
      </c>
      <c r="N275" s="147" t="s">
        <v>1858</v>
      </c>
      <c r="O275" s="147" t="s">
        <v>2122</v>
      </c>
      <c r="P275" s="147" t="s">
        <v>485</v>
      </c>
      <c r="Q275" s="147" t="s">
        <v>485</v>
      </c>
      <c r="R275" s="147" t="s">
        <v>655</v>
      </c>
      <c r="S275" s="148"/>
      <c r="T275" s="148"/>
      <c r="U275" s="148"/>
      <c r="V275" s="148"/>
      <c r="W275" s="148"/>
      <c r="X275" s="148"/>
      <c r="Y275" s="148"/>
      <c r="Z275" s="148"/>
      <c r="AA275" s="148"/>
      <c r="AB275" s="148"/>
      <c r="AC275" s="148"/>
      <c r="AD275" s="148"/>
      <c r="AE275" s="148"/>
      <c r="AF275" s="148"/>
      <c r="AG275" s="148"/>
      <c r="AH275" s="148"/>
      <c r="AI275" s="148"/>
      <c r="AJ275" s="148"/>
      <c r="AK275" s="148"/>
      <c r="AL275" s="148"/>
      <c r="AM275" s="148"/>
      <c r="AN275" s="148"/>
      <c r="AO275" s="148"/>
      <c r="AP275" s="148"/>
      <c r="AQ275" s="148"/>
      <c r="AR275" s="148"/>
      <c r="AS275" s="148"/>
      <c r="AT275" s="148"/>
      <c r="AU275" s="148"/>
      <c r="AV275" s="147" t="s">
        <v>489</v>
      </c>
      <c r="AW275" s="147" t="s">
        <v>2217</v>
      </c>
      <c r="AX275" s="147" t="s">
        <v>489</v>
      </c>
      <c r="AY275" s="147" t="s">
        <v>489</v>
      </c>
    </row>
    <row r="276" spans="1:51" ht="30" customHeight="1">
      <c r="A276" s="144" t="s">
        <v>755</v>
      </c>
      <c r="B276" s="144" t="s">
        <v>664</v>
      </c>
      <c r="C276" s="144" t="s">
        <v>317</v>
      </c>
      <c r="D276" s="145">
        <v>5.0999999999999997E-2</v>
      </c>
      <c r="E276" s="155">
        <f>'단가대비표(기계소방)'!O196</f>
        <v>0</v>
      </c>
      <c r="F276" s="154">
        <f t="shared" si="69"/>
        <v>0</v>
      </c>
      <c r="G276" s="155">
        <f>'단가대비표(기계소방)'!P196</f>
        <v>214118</v>
      </c>
      <c r="H276" s="154">
        <f t="shared" si="70"/>
        <v>10920</v>
      </c>
      <c r="I276" s="155">
        <f>'단가대비표(기계소방)'!V196</f>
        <v>0</v>
      </c>
      <c r="J276" s="154">
        <f t="shared" si="71"/>
        <v>0</v>
      </c>
      <c r="K276" s="155">
        <f t="shared" si="72"/>
        <v>214118</v>
      </c>
      <c r="L276" s="154">
        <f t="shared" si="72"/>
        <v>10920</v>
      </c>
      <c r="M276" s="144" t="s">
        <v>489</v>
      </c>
      <c r="N276" s="147" t="s">
        <v>1858</v>
      </c>
      <c r="O276" s="147" t="s">
        <v>1696</v>
      </c>
      <c r="P276" s="147" t="s">
        <v>485</v>
      </c>
      <c r="Q276" s="147" t="s">
        <v>485</v>
      </c>
      <c r="R276" s="147" t="s">
        <v>655</v>
      </c>
      <c r="S276" s="148"/>
      <c r="T276" s="148"/>
      <c r="U276" s="148"/>
      <c r="V276" s="148"/>
      <c r="W276" s="148">
        <v>2</v>
      </c>
      <c r="X276" s="148"/>
      <c r="Y276" s="148"/>
      <c r="Z276" s="148"/>
      <c r="AA276" s="148"/>
      <c r="AB276" s="148"/>
      <c r="AC276" s="148"/>
      <c r="AD276" s="148"/>
      <c r="AE276" s="148"/>
      <c r="AF276" s="148"/>
      <c r="AG276" s="148"/>
      <c r="AH276" s="148"/>
      <c r="AI276" s="148"/>
      <c r="AJ276" s="148"/>
      <c r="AK276" s="148"/>
      <c r="AL276" s="148"/>
      <c r="AM276" s="148"/>
      <c r="AN276" s="148"/>
      <c r="AO276" s="148"/>
      <c r="AP276" s="148"/>
      <c r="AQ276" s="148"/>
      <c r="AR276" s="148"/>
      <c r="AS276" s="148"/>
      <c r="AT276" s="148"/>
      <c r="AU276" s="148"/>
      <c r="AV276" s="147" t="s">
        <v>489</v>
      </c>
      <c r="AW276" s="147" t="s">
        <v>2218</v>
      </c>
      <c r="AX276" s="147" t="s">
        <v>489</v>
      </c>
      <c r="AY276" s="147" t="s">
        <v>489</v>
      </c>
    </row>
    <row r="277" spans="1:51" ht="30" customHeight="1">
      <c r="A277" s="144" t="s">
        <v>663</v>
      </c>
      <c r="B277" s="144" t="s">
        <v>664</v>
      </c>
      <c r="C277" s="144" t="s">
        <v>317</v>
      </c>
      <c r="D277" s="145">
        <v>1.0200000000000001E-2</v>
      </c>
      <c r="E277" s="155">
        <f>'단가대비표(기계소방)'!O191</f>
        <v>0</v>
      </c>
      <c r="F277" s="154">
        <f t="shared" si="69"/>
        <v>0</v>
      </c>
      <c r="G277" s="155">
        <f>'단가대비표(기계소방)'!P191</f>
        <v>157068</v>
      </c>
      <c r="H277" s="154">
        <f t="shared" si="70"/>
        <v>1602</v>
      </c>
      <c r="I277" s="155">
        <f>'단가대비표(기계소방)'!V191</f>
        <v>0</v>
      </c>
      <c r="J277" s="154">
        <f t="shared" si="71"/>
        <v>0</v>
      </c>
      <c r="K277" s="155">
        <f t="shared" si="72"/>
        <v>157068</v>
      </c>
      <c r="L277" s="154">
        <f t="shared" si="72"/>
        <v>1602</v>
      </c>
      <c r="M277" s="144" t="s">
        <v>489</v>
      </c>
      <c r="N277" s="147" t="s">
        <v>1858</v>
      </c>
      <c r="O277" s="147" t="s">
        <v>1564</v>
      </c>
      <c r="P277" s="147" t="s">
        <v>485</v>
      </c>
      <c r="Q277" s="147" t="s">
        <v>485</v>
      </c>
      <c r="R277" s="147" t="s">
        <v>655</v>
      </c>
      <c r="S277" s="148"/>
      <c r="T277" s="148"/>
      <c r="U277" s="148"/>
      <c r="V277" s="148"/>
      <c r="W277" s="148">
        <v>2</v>
      </c>
      <c r="X277" s="148"/>
      <c r="Y277" s="148"/>
      <c r="Z277" s="148"/>
      <c r="AA277" s="148"/>
      <c r="AB277" s="148"/>
      <c r="AC277" s="148"/>
      <c r="AD277" s="148"/>
      <c r="AE277" s="148"/>
      <c r="AF277" s="148"/>
      <c r="AG277" s="148"/>
      <c r="AH277" s="148"/>
      <c r="AI277" s="148"/>
      <c r="AJ277" s="148"/>
      <c r="AK277" s="148"/>
      <c r="AL277" s="148"/>
      <c r="AM277" s="148"/>
      <c r="AN277" s="148"/>
      <c r="AO277" s="148"/>
      <c r="AP277" s="148"/>
      <c r="AQ277" s="148"/>
      <c r="AR277" s="148"/>
      <c r="AS277" s="148"/>
      <c r="AT277" s="148"/>
      <c r="AU277" s="148"/>
      <c r="AV277" s="147" t="s">
        <v>489</v>
      </c>
      <c r="AW277" s="147" t="s">
        <v>2219</v>
      </c>
      <c r="AX277" s="147" t="s">
        <v>489</v>
      </c>
      <c r="AY277" s="147" t="s">
        <v>489</v>
      </c>
    </row>
    <row r="278" spans="1:51" ht="30" customHeight="1">
      <c r="A278" s="144" t="s">
        <v>666</v>
      </c>
      <c r="B278" s="144" t="s">
        <v>667</v>
      </c>
      <c r="C278" s="144" t="s">
        <v>387</v>
      </c>
      <c r="D278" s="145">
        <v>1</v>
      </c>
      <c r="E278" s="155">
        <f>TRUNC(SUMIF(W272:W278, RIGHTB(O278, 1), H272:H278)*U278, 2)</f>
        <v>375.66</v>
      </c>
      <c r="F278" s="154">
        <f t="shared" si="69"/>
        <v>375.6</v>
      </c>
      <c r="G278" s="155">
        <v>0</v>
      </c>
      <c r="H278" s="154">
        <f t="shared" si="70"/>
        <v>0</v>
      </c>
      <c r="I278" s="155">
        <v>0</v>
      </c>
      <c r="J278" s="154">
        <f t="shared" si="71"/>
        <v>0</v>
      </c>
      <c r="K278" s="155">
        <f t="shared" si="72"/>
        <v>375.6</v>
      </c>
      <c r="L278" s="154">
        <f t="shared" si="72"/>
        <v>375.6</v>
      </c>
      <c r="M278" s="144" t="s">
        <v>489</v>
      </c>
      <c r="N278" s="147" t="s">
        <v>1858</v>
      </c>
      <c r="O278" s="147" t="s">
        <v>1698</v>
      </c>
      <c r="P278" s="147" t="s">
        <v>485</v>
      </c>
      <c r="Q278" s="147" t="s">
        <v>485</v>
      </c>
      <c r="R278" s="147" t="s">
        <v>485</v>
      </c>
      <c r="S278" s="148">
        <v>1</v>
      </c>
      <c r="T278" s="148">
        <v>0</v>
      </c>
      <c r="U278" s="148">
        <v>0.03</v>
      </c>
      <c r="V278" s="148"/>
      <c r="W278" s="148"/>
      <c r="X278" s="148"/>
      <c r="Y278" s="148"/>
      <c r="Z278" s="148"/>
      <c r="AA278" s="148"/>
      <c r="AB278" s="148"/>
      <c r="AC278" s="148"/>
      <c r="AD278" s="148"/>
      <c r="AE278" s="148"/>
      <c r="AF278" s="148"/>
      <c r="AG278" s="148"/>
      <c r="AH278" s="148"/>
      <c r="AI278" s="148"/>
      <c r="AJ278" s="148"/>
      <c r="AK278" s="148"/>
      <c r="AL278" s="148"/>
      <c r="AM278" s="148"/>
      <c r="AN278" s="148"/>
      <c r="AO278" s="148"/>
      <c r="AP278" s="148"/>
      <c r="AQ278" s="148"/>
      <c r="AR278" s="148"/>
      <c r="AS278" s="148"/>
      <c r="AT278" s="148"/>
      <c r="AU278" s="148"/>
      <c r="AV278" s="147" t="s">
        <v>489</v>
      </c>
      <c r="AW278" s="147" t="s">
        <v>2215</v>
      </c>
      <c r="AX278" s="147" t="s">
        <v>489</v>
      </c>
      <c r="AY278" s="147" t="s">
        <v>489</v>
      </c>
    </row>
    <row r="279" spans="1:51" ht="30" customHeight="1">
      <c r="A279" s="144" t="s">
        <v>993</v>
      </c>
      <c r="B279" s="144" t="s">
        <v>489</v>
      </c>
      <c r="C279" s="144" t="s">
        <v>489</v>
      </c>
      <c r="D279" s="145"/>
      <c r="E279" s="155"/>
      <c r="F279" s="154">
        <f>TRUNC(SUMIF(N272:N278, N271, F272:F278),0)</f>
        <v>4411</v>
      </c>
      <c r="G279" s="155"/>
      <c r="H279" s="154">
        <f>TRUNC(SUMIF(N272:N278, N271, H272:H278),0)</f>
        <v>12522</v>
      </c>
      <c r="I279" s="155"/>
      <c r="J279" s="154">
        <f>TRUNC(SUMIF(N272:N278, N271, J272:J278),0)</f>
        <v>0</v>
      </c>
      <c r="K279" s="155"/>
      <c r="L279" s="154">
        <f>F279+H279+J279</f>
        <v>16933</v>
      </c>
      <c r="M279" s="144" t="s">
        <v>489</v>
      </c>
      <c r="N279" s="147" t="s">
        <v>668</v>
      </c>
      <c r="O279" s="147" t="s">
        <v>668</v>
      </c>
      <c r="P279" s="147" t="s">
        <v>489</v>
      </c>
      <c r="Q279" s="147" t="s">
        <v>489</v>
      </c>
      <c r="R279" s="147" t="s">
        <v>489</v>
      </c>
      <c r="S279" s="148"/>
      <c r="T279" s="148"/>
      <c r="U279" s="148"/>
      <c r="V279" s="148"/>
      <c r="W279" s="148"/>
      <c r="X279" s="148"/>
      <c r="Y279" s="148"/>
      <c r="Z279" s="148"/>
      <c r="AA279" s="148"/>
      <c r="AB279" s="148"/>
      <c r="AC279" s="148"/>
      <c r="AD279" s="148"/>
      <c r="AE279" s="148"/>
      <c r="AF279" s="148"/>
      <c r="AG279" s="148"/>
      <c r="AH279" s="148"/>
      <c r="AI279" s="148"/>
      <c r="AJ279" s="148"/>
      <c r="AK279" s="148"/>
      <c r="AL279" s="148"/>
      <c r="AM279" s="148"/>
      <c r="AN279" s="148"/>
      <c r="AO279" s="148"/>
      <c r="AP279" s="148"/>
      <c r="AQ279" s="148"/>
      <c r="AR279" s="148"/>
      <c r="AS279" s="148"/>
      <c r="AT279" s="148"/>
      <c r="AU279" s="148"/>
      <c r="AV279" s="147" t="s">
        <v>489</v>
      </c>
      <c r="AW279" s="147" t="s">
        <v>489</v>
      </c>
      <c r="AX279" s="147" t="s">
        <v>489</v>
      </c>
      <c r="AY279" s="147" t="s">
        <v>489</v>
      </c>
    </row>
    <row r="280" spans="1:51" ht="30" customHeight="1">
      <c r="A280" s="145"/>
      <c r="B280" s="145"/>
      <c r="C280" s="145"/>
      <c r="D280" s="145"/>
      <c r="E280" s="155"/>
      <c r="F280" s="154"/>
      <c r="G280" s="155"/>
      <c r="H280" s="154"/>
      <c r="I280" s="155"/>
      <c r="J280" s="154"/>
      <c r="K280" s="155"/>
      <c r="L280" s="154"/>
      <c r="M280" s="145"/>
    </row>
    <row r="281" spans="1:51" ht="30" customHeight="1">
      <c r="A281" s="311" t="s">
        <v>1109</v>
      </c>
      <c r="B281" s="311"/>
      <c r="C281" s="311"/>
      <c r="D281" s="311"/>
      <c r="E281" s="312"/>
      <c r="F281" s="313"/>
      <c r="G281" s="312"/>
      <c r="H281" s="313"/>
      <c r="I281" s="312"/>
      <c r="J281" s="313"/>
      <c r="K281" s="312"/>
      <c r="L281" s="313"/>
      <c r="M281" s="311"/>
      <c r="N281" s="153" t="s">
        <v>1860</v>
      </c>
    </row>
    <row r="282" spans="1:51" ht="30" customHeight="1">
      <c r="A282" s="144" t="s">
        <v>674</v>
      </c>
      <c r="B282" s="144" t="s">
        <v>675</v>
      </c>
      <c r="C282" s="144" t="s">
        <v>671</v>
      </c>
      <c r="D282" s="145">
        <v>0.3</v>
      </c>
      <c r="E282" s="155">
        <f>'단가대비표(기계소방)'!O107</f>
        <v>16304</v>
      </c>
      <c r="F282" s="154">
        <f t="shared" ref="F282:F288" si="73">TRUNC(E282*D282,1)</f>
        <v>4891.2</v>
      </c>
      <c r="G282" s="155">
        <f>'단가대비표(기계소방)'!P107</f>
        <v>0</v>
      </c>
      <c r="H282" s="154">
        <f t="shared" ref="H282:H288" si="74">TRUNC(G282*D282,1)</f>
        <v>0</v>
      </c>
      <c r="I282" s="155">
        <f>'단가대비표(기계소방)'!V107</f>
        <v>0</v>
      </c>
      <c r="J282" s="154">
        <f t="shared" ref="J282:J288" si="75">TRUNC(I282*D282,1)</f>
        <v>0</v>
      </c>
      <c r="K282" s="155">
        <f t="shared" ref="K282:L288" si="76">TRUNC(E282+G282+I282,1)</f>
        <v>16304</v>
      </c>
      <c r="L282" s="154">
        <f t="shared" si="76"/>
        <v>4891.2</v>
      </c>
      <c r="M282" s="144" t="s">
        <v>489</v>
      </c>
      <c r="N282" s="147" t="s">
        <v>1860</v>
      </c>
      <c r="O282" s="147" t="s">
        <v>1576</v>
      </c>
      <c r="P282" s="147" t="s">
        <v>485</v>
      </c>
      <c r="Q282" s="147" t="s">
        <v>485</v>
      </c>
      <c r="R282" s="147" t="s">
        <v>655</v>
      </c>
      <c r="S282" s="148"/>
      <c r="T282" s="148"/>
      <c r="U282" s="148"/>
      <c r="V282" s="148">
        <v>1</v>
      </c>
      <c r="W282" s="148"/>
      <c r="X282" s="148"/>
      <c r="Y282" s="148"/>
      <c r="Z282" s="148"/>
      <c r="AA282" s="148"/>
      <c r="AB282" s="148"/>
      <c r="AC282" s="148"/>
      <c r="AD282" s="148"/>
      <c r="AE282" s="148"/>
      <c r="AF282" s="148"/>
      <c r="AG282" s="148"/>
      <c r="AH282" s="148"/>
      <c r="AI282" s="148"/>
      <c r="AJ282" s="148"/>
      <c r="AK282" s="148"/>
      <c r="AL282" s="148"/>
      <c r="AM282" s="148"/>
      <c r="AN282" s="148"/>
      <c r="AO282" s="148"/>
      <c r="AP282" s="148"/>
      <c r="AQ282" s="148"/>
      <c r="AR282" s="148"/>
      <c r="AS282" s="148"/>
      <c r="AT282" s="148"/>
      <c r="AU282" s="148"/>
      <c r="AV282" s="147" t="s">
        <v>489</v>
      </c>
      <c r="AW282" s="147" t="s">
        <v>2220</v>
      </c>
      <c r="AX282" s="147" t="s">
        <v>489</v>
      </c>
      <c r="AY282" s="147" t="s">
        <v>489</v>
      </c>
    </row>
    <row r="283" spans="1:51" ht="30" customHeight="1">
      <c r="A283" s="144" t="s">
        <v>728</v>
      </c>
      <c r="B283" s="144" t="s">
        <v>729</v>
      </c>
      <c r="C283" s="144" t="s">
        <v>387</v>
      </c>
      <c r="D283" s="145">
        <v>1</v>
      </c>
      <c r="E283" s="155">
        <f>TRUNC(SUMIF(V282:V288, RIGHTB(O283, 1), F282:F288)*U283, 2)</f>
        <v>146.72999999999999</v>
      </c>
      <c r="F283" s="154">
        <f t="shared" si="73"/>
        <v>146.69999999999999</v>
      </c>
      <c r="G283" s="155">
        <v>0</v>
      </c>
      <c r="H283" s="154">
        <f t="shared" si="74"/>
        <v>0</v>
      </c>
      <c r="I283" s="155">
        <v>0</v>
      </c>
      <c r="J283" s="154">
        <f t="shared" si="75"/>
        <v>0</v>
      </c>
      <c r="K283" s="155">
        <f t="shared" si="76"/>
        <v>146.69999999999999</v>
      </c>
      <c r="L283" s="154">
        <f t="shared" si="76"/>
        <v>146.69999999999999</v>
      </c>
      <c r="M283" s="144" t="s">
        <v>489</v>
      </c>
      <c r="N283" s="147" t="s">
        <v>1860</v>
      </c>
      <c r="O283" s="147" t="s">
        <v>1568</v>
      </c>
      <c r="P283" s="147" t="s">
        <v>485</v>
      </c>
      <c r="Q283" s="147" t="s">
        <v>485</v>
      </c>
      <c r="R283" s="147" t="s">
        <v>485</v>
      </c>
      <c r="S283" s="148">
        <v>0</v>
      </c>
      <c r="T283" s="148">
        <v>0</v>
      </c>
      <c r="U283" s="148">
        <v>0.03</v>
      </c>
      <c r="V283" s="148"/>
      <c r="W283" s="148"/>
      <c r="X283" s="148"/>
      <c r="Y283" s="148"/>
      <c r="Z283" s="148"/>
      <c r="AA283" s="148"/>
      <c r="AB283" s="148"/>
      <c r="AC283" s="148"/>
      <c r="AD283" s="148"/>
      <c r="AE283" s="148"/>
      <c r="AF283" s="148"/>
      <c r="AG283" s="148"/>
      <c r="AH283" s="148"/>
      <c r="AI283" s="148"/>
      <c r="AJ283" s="148"/>
      <c r="AK283" s="148"/>
      <c r="AL283" s="148"/>
      <c r="AM283" s="148"/>
      <c r="AN283" s="148"/>
      <c r="AO283" s="148"/>
      <c r="AP283" s="148"/>
      <c r="AQ283" s="148"/>
      <c r="AR283" s="148"/>
      <c r="AS283" s="148"/>
      <c r="AT283" s="148"/>
      <c r="AU283" s="148"/>
      <c r="AV283" s="147" t="s">
        <v>489</v>
      </c>
      <c r="AW283" s="147" t="s">
        <v>2221</v>
      </c>
      <c r="AX283" s="147" t="s">
        <v>489</v>
      </c>
      <c r="AY283" s="147" t="s">
        <v>489</v>
      </c>
    </row>
    <row r="284" spans="1:51" ht="30" customHeight="1">
      <c r="A284" s="144" t="s">
        <v>817</v>
      </c>
      <c r="B284" s="144" t="s">
        <v>734</v>
      </c>
      <c r="C284" s="144" t="s">
        <v>735</v>
      </c>
      <c r="D284" s="145">
        <v>1</v>
      </c>
      <c r="E284" s="155">
        <f>'일대목록(기계소방)'!E34</f>
        <v>99</v>
      </c>
      <c r="F284" s="154">
        <f t="shared" si="73"/>
        <v>99</v>
      </c>
      <c r="G284" s="155">
        <f>'일대목록(기계소방)'!F34</f>
        <v>0</v>
      </c>
      <c r="H284" s="154">
        <f t="shared" si="74"/>
        <v>0</v>
      </c>
      <c r="I284" s="155">
        <f>'일대목록(기계소방)'!G34</f>
        <v>0</v>
      </c>
      <c r="J284" s="154">
        <f t="shared" si="75"/>
        <v>0</v>
      </c>
      <c r="K284" s="155">
        <f t="shared" si="76"/>
        <v>99</v>
      </c>
      <c r="L284" s="154">
        <f t="shared" si="76"/>
        <v>99</v>
      </c>
      <c r="M284" s="144" t="s">
        <v>489</v>
      </c>
      <c r="N284" s="147" t="s">
        <v>1860</v>
      </c>
      <c r="O284" s="147" t="s">
        <v>1849</v>
      </c>
      <c r="P284" s="147" t="s">
        <v>655</v>
      </c>
      <c r="Q284" s="147" t="s">
        <v>485</v>
      </c>
      <c r="R284" s="147" t="s">
        <v>485</v>
      </c>
      <c r="S284" s="148"/>
      <c r="T284" s="148"/>
      <c r="U284" s="148"/>
      <c r="V284" s="148"/>
      <c r="W284" s="148"/>
      <c r="X284" s="148"/>
      <c r="Y284" s="148"/>
      <c r="Z284" s="148"/>
      <c r="AA284" s="148"/>
      <c r="AB284" s="148"/>
      <c r="AC284" s="148"/>
      <c r="AD284" s="148"/>
      <c r="AE284" s="148"/>
      <c r="AF284" s="148"/>
      <c r="AG284" s="148"/>
      <c r="AH284" s="148"/>
      <c r="AI284" s="148"/>
      <c r="AJ284" s="148"/>
      <c r="AK284" s="148"/>
      <c r="AL284" s="148"/>
      <c r="AM284" s="148"/>
      <c r="AN284" s="148"/>
      <c r="AO284" s="148"/>
      <c r="AP284" s="148"/>
      <c r="AQ284" s="148"/>
      <c r="AR284" s="148"/>
      <c r="AS284" s="148"/>
      <c r="AT284" s="148"/>
      <c r="AU284" s="148"/>
      <c r="AV284" s="147" t="s">
        <v>489</v>
      </c>
      <c r="AW284" s="147" t="s">
        <v>2222</v>
      </c>
      <c r="AX284" s="147" t="s">
        <v>489</v>
      </c>
      <c r="AY284" s="147" t="s">
        <v>489</v>
      </c>
    </row>
    <row r="285" spans="1:51" ht="30" customHeight="1">
      <c r="A285" s="144" t="s">
        <v>1069</v>
      </c>
      <c r="B285" s="144" t="s">
        <v>489</v>
      </c>
      <c r="C285" s="144" t="s">
        <v>849</v>
      </c>
      <c r="D285" s="145">
        <v>0.25</v>
      </c>
      <c r="E285" s="155">
        <f>'단가대비표(기계소방)'!O45</f>
        <v>5000</v>
      </c>
      <c r="F285" s="154">
        <f t="shared" si="73"/>
        <v>1250</v>
      </c>
      <c r="G285" s="155">
        <f>'단가대비표(기계소방)'!P45</f>
        <v>0</v>
      </c>
      <c r="H285" s="154">
        <f t="shared" si="74"/>
        <v>0</v>
      </c>
      <c r="I285" s="155">
        <f>'단가대비표(기계소방)'!V45</f>
        <v>0</v>
      </c>
      <c r="J285" s="154">
        <f t="shared" si="75"/>
        <v>0</v>
      </c>
      <c r="K285" s="155">
        <f t="shared" si="76"/>
        <v>5000</v>
      </c>
      <c r="L285" s="154">
        <f t="shared" si="76"/>
        <v>1250</v>
      </c>
      <c r="M285" s="144" t="s">
        <v>489</v>
      </c>
      <c r="N285" s="147" t="s">
        <v>1860</v>
      </c>
      <c r="O285" s="147" t="s">
        <v>2122</v>
      </c>
      <c r="P285" s="147" t="s">
        <v>485</v>
      </c>
      <c r="Q285" s="147" t="s">
        <v>485</v>
      </c>
      <c r="R285" s="147" t="s">
        <v>655</v>
      </c>
      <c r="S285" s="148"/>
      <c r="T285" s="148"/>
      <c r="U285" s="148"/>
      <c r="V285" s="148"/>
      <c r="W285" s="148"/>
      <c r="X285" s="148"/>
      <c r="Y285" s="148"/>
      <c r="Z285" s="148"/>
      <c r="AA285" s="148"/>
      <c r="AB285" s="148"/>
      <c r="AC285" s="148"/>
      <c r="AD285" s="148"/>
      <c r="AE285" s="148"/>
      <c r="AF285" s="148"/>
      <c r="AG285" s="148"/>
      <c r="AH285" s="148"/>
      <c r="AI285" s="148"/>
      <c r="AJ285" s="148"/>
      <c r="AK285" s="148"/>
      <c r="AL285" s="148"/>
      <c r="AM285" s="148"/>
      <c r="AN285" s="148"/>
      <c r="AO285" s="148"/>
      <c r="AP285" s="148"/>
      <c r="AQ285" s="148"/>
      <c r="AR285" s="148"/>
      <c r="AS285" s="148"/>
      <c r="AT285" s="148"/>
      <c r="AU285" s="148"/>
      <c r="AV285" s="147" t="s">
        <v>489</v>
      </c>
      <c r="AW285" s="147" t="s">
        <v>2223</v>
      </c>
      <c r="AX285" s="147" t="s">
        <v>489</v>
      </c>
      <c r="AY285" s="147" t="s">
        <v>489</v>
      </c>
    </row>
    <row r="286" spans="1:51" ht="30" customHeight="1">
      <c r="A286" s="144" t="s">
        <v>755</v>
      </c>
      <c r="B286" s="144" t="s">
        <v>664</v>
      </c>
      <c r="C286" s="144" t="s">
        <v>317</v>
      </c>
      <c r="D286" s="145">
        <v>5.0999999999999997E-2</v>
      </c>
      <c r="E286" s="155">
        <f>'단가대비표(기계소방)'!O196</f>
        <v>0</v>
      </c>
      <c r="F286" s="154">
        <f t="shared" si="73"/>
        <v>0</v>
      </c>
      <c r="G286" s="155">
        <f>'단가대비표(기계소방)'!P196</f>
        <v>214118</v>
      </c>
      <c r="H286" s="154">
        <f t="shared" si="74"/>
        <v>10920</v>
      </c>
      <c r="I286" s="155">
        <f>'단가대비표(기계소방)'!V196</f>
        <v>0</v>
      </c>
      <c r="J286" s="154">
        <f t="shared" si="75"/>
        <v>0</v>
      </c>
      <c r="K286" s="155">
        <f t="shared" si="76"/>
        <v>214118</v>
      </c>
      <c r="L286" s="154">
        <f t="shared" si="76"/>
        <v>10920</v>
      </c>
      <c r="M286" s="144" t="s">
        <v>489</v>
      </c>
      <c r="N286" s="147" t="s">
        <v>1860</v>
      </c>
      <c r="O286" s="147" t="s">
        <v>1696</v>
      </c>
      <c r="P286" s="147" t="s">
        <v>485</v>
      </c>
      <c r="Q286" s="147" t="s">
        <v>485</v>
      </c>
      <c r="R286" s="147" t="s">
        <v>655</v>
      </c>
      <c r="S286" s="148"/>
      <c r="T286" s="148"/>
      <c r="U286" s="148"/>
      <c r="V286" s="148"/>
      <c r="W286" s="148">
        <v>2</v>
      </c>
      <c r="X286" s="148"/>
      <c r="Y286" s="148"/>
      <c r="Z286" s="148"/>
      <c r="AA286" s="148"/>
      <c r="AB286" s="148"/>
      <c r="AC286" s="148"/>
      <c r="AD286" s="148"/>
      <c r="AE286" s="148"/>
      <c r="AF286" s="148"/>
      <c r="AG286" s="148"/>
      <c r="AH286" s="148"/>
      <c r="AI286" s="148"/>
      <c r="AJ286" s="148"/>
      <c r="AK286" s="148"/>
      <c r="AL286" s="148"/>
      <c r="AM286" s="148"/>
      <c r="AN286" s="148"/>
      <c r="AO286" s="148"/>
      <c r="AP286" s="148"/>
      <c r="AQ286" s="148"/>
      <c r="AR286" s="148"/>
      <c r="AS286" s="148"/>
      <c r="AT286" s="148"/>
      <c r="AU286" s="148"/>
      <c r="AV286" s="147" t="s">
        <v>489</v>
      </c>
      <c r="AW286" s="147" t="s">
        <v>2224</v>
      </c>
      <c r="AX286" s="147" t="s">
        <v>489</v>
      </c>
      <c r="AY286" s="147" t="s">
        <v>489</v>
      </c>
    </row>
    <row r="287" spans="1:51" ht="30" customHeight="1">
      <c r="A287" s="144" t="s">
        <v>663</v>
      </c>
      <c r="B287" s="144" t="s">
        <v>664</v>
      </c>
      <c r="C287" s="144" t="s">
        <v>317</v>
      </c>
      <c r="D287" s="145">
        <v>1.0200000000000001E-2</v>
      </c>
      <c r="E287" s="155">
        <f>'단가대비표(기계소방)'!O191</f>
        <v>0</v>
      </c>
      <c r="F287" s="154">
        <f t="shared" si="73"/>
        <v>0</v>
      </c>
      <c r="G287" s="155">
        <f>'단가대비표(기계소방)'!P191</f>
        <v>157068</v>
      </c>
      <c r="H287" s="154">
        <f t="shared" si="74"/>
        <v>1602</v>
      </c>
      <c r="I287" s="155">
        <f>'단가대비표(기계소방)'!V191</f>
        <v>0</v>
      </c>
      <c r="J287" s="154">
        <f t="shared" si="75"/>
        <v>0</v>
      </c>
      <c r="K287" s="155">
        <f t="shared" si="76"/>
        <v>157068</v>
      </c>
      <c r="L287" s="154">
        <f t="shared" si="76"/>
        <v>1602</v>
      </c>
      <c r="M287" s="144" t="s">
        <v>489</v>
      </c>
      <c r="N287" s="147" t="s">
        <v>1860</v>
      </c>
      <c r="O287" s="147" t="s">
        <v>1564</v>
      </c>
      <c r="P287" s="147" t="s">
        <v>485</v>
      </c>
      <c r="Q287" s="147" t="s">
        <v>485</v>
      </c>
      <c r="R287" s="147" t="s">
        <v>655</v>
      </c>
      <c r="S287" s="148"/>
      <c r="T287" s="148"/>
      <c r="U287" s="148"/>
      <c r="V287" s="148"/>
      <c r="W287" s="148">
        <v>2</v>
      </c>
      <c r="X287" s="148"/>
      <c r="Y287" s="148"/>
      <c r="Z287" s="148"/>
      <c r="AA287" s="148"/>
      <c r="AB287" s="148"/>
      <c r="AC287" s="148"/>
      <c r="AD287" s="148"/>
      <c r="AE287" s="148"/>
      <c r="AF287" s="148"/>
      <c r="AG287" s="148"/>
      <c r="AH287" s="148"/>
      <c r="AI287" s="148"/>
      <c r="AJ287" s="148"/>
      <c r="AK287" s="148"/>
      <c r="AL287" s="148"/>
      <c r="AM287" s="148"/>
      <c r="AN287" s="148"/>
      <c r="AO287" s="148"/>
      <c r="AP287" s="148"/>
      <c r="AQ287" s="148"/>
      <c r="AR287" s="148"/>
      <c r="AS287" s="148"/>
      <c r="AT287" s="148"/>
      <c r="AU287" s="148"/>
      <c r="AV287" s="147" t="s">
        <v>489</v>
      </c>
      <c r="AW287" s="147" t="s">
        <v>2225</v>
      </c>
      <c r="AX287" s="147" t="s">
        <v>489</v>
      </c>
      <c r="AY287" s="147" t="s">
        <v>489</v>
      </c>
    </row>
    <row r="288" spans="1:51" ht="30" customHeight="1">
      <c r="A288" s="144" t="s">
        <v>666</v>
      </c>
      <c r="B288" s="144" t="s">
        <v>667</v>
      </c>
      <c r="C288" s="144" t="s">
        <v>387</v>
      </c>
      <c r="D288" s="145">
        <v>1</v>
      </c>
      <c r="E288" s="155">
        <f>TRUNC(SUMIF(W282:W288, RIGHTB(O288, 1), H282:H288)*U288, 2)</f>
        <v>375.66</v>
      </c>
      <c r="F288" s="154">
        <f t="shared" si="73"/>
        <v>375.6</v>
      </c>
      <c r="G288" s="155">
        <v>0</v>
      </c>
      <c r="H288" s="154">
        <f t="shared" si="74"/>
        <v>0</v>
      </c>
      <c r="I288" s="155">
        <v>0</v>
      </c>
      <c r="J288" s="154">
        <f t="shared" si="75"/>
        <v>0</v>
      </c>
      <c r="K288" s="155">
        <f t="shared" si="76"/>
        <v>375.6</v>
      </c>
      <c r="L288" s="154">
        <f t="shared" si="76"/>
        <v>375.6</v>
      </c>
      <c r="M288" s="144" t="s">
        <v>489</v>
      </c>
      <c r="N288" s="147" t="s">
        <v>1860</v>
      </c>
      <c r="O288" s="147" t="s">
        <v>1698</v>
      </c>
      <c r="P288" s="147" t="s">
        <v>485</v>
      </c>
      <c r="Q288" s="147" t="s">
        <v>485</v>
      </c>
      <c r="R288" s="147" t="s">
        <v>485</v>
      </c>
      <c r="S288" s="148">
        <v>1</v>
      </c>
      <c r="T288" s="148">
        <v>0</v>
      </c>
      <c r="U288" s="148">
        <v>0.03</v>
      </c>
      <c r="V288" s="148"/>
      <c r="W288" s="148"/>
      <c r="X288" s="148"/>
      <c r="Y288" s="148"/>
      <c r="Z288" s="148"/>
      <c r="AA288" s="148"/>
      <c r="AB288" s="148"/>
      <c r="AC288" s="148"/>
      <c r="AD288" s="148"/>
      <c r="AE288" s="148"/>
      <c r="AF288" s="148"/>
      <c r="AG288" s="148"/>
      <c r="AH288" s="148"/>
      <c r="AI288" s="148"/>
      <c r="AJ288" s="148"/>
      <c r="AK288" s="148"/>
      <c r="AL288" s="148"/>
      <c r="AM288" s="148"/>
      <c r="AN288" s="148"/>
      <c r="AO288" s="148"/>
      <c r="AP288" s="148"/>
      <c r="AQ288" s="148"/>
      <c r="AR288" s="148"/>
      <c r="AS288" s="148"/>
      <c r="AT288" s="148"/>
      <c r="AU288" s="148"/>
      <c r="AV288" s="147" t="s">
        <v>489</v>
      </c>
      <c r="AW288" s="147" t="s">
        <v>2221</v>
      </c>
      <c r="AX288" s="147" t="s">
        <v>489</v>
      </c>
      <c r="AY288" s="147" t="s">
        <v>489</v>
      </c>
    </row>
    <row r="289" spans="1:51" ht="30" customHeight="1">
      <c r="A289" s="144" t="s">
        <v>993</v>
      </c>
      <c r="B289" s="144" t="s">
        <v>489</v>
      </c>
      <c r="C289" s="144" t="s">
        <v>489</v>
      </c>
      <c r="D289" s="145"/>
      <c r="E289" s="155"/>
      <c r="F289" s="154">
        <f>TRUNC(SUMIF(N282:N288, N281, F282:F288),0)</f>
        <v>6762</v>
      </c>
      <c r="G289" s="155"/>
      <c r="H289" s="154">
        <f>TRUNC(SUMIF(N282:N288, N281, H282:H288),0)</f>
        <v>12522</v>
      </c>
      <c r="I289" s="155"/>
      <c r="J289" s="154">
        <f>TRUNC(SUMIF(N282:N288, N281, J282:J288),0)</f>
        <v>0</v>
      </c>
      <c r="K289" s="155"/>
      <c r="L289" s="154">
        <f>F289+H289+J289</f>
        <v>19284</v>
      </c>
      <c r="M289" s="144" t="s">
        <v>489</v>
      </c>
      <c r="N289" s="147" t="s">
        <v>668</v>
      </c>
      <c r="O289" s="147" t="s">
        <v>668</v>
      </c>
      <c r="P289" s="147" t="s">
        <v>489</v>
      </c>
      <c r="Q289" s="147" t="s">
        <v>489</v>
      </c>
      <c r="R289" s="147" t="s">
        <v>489</v>
      </c>
      <c r="S289" s="148"/>
      <c r="T289" s="148"/>
      <c r="U289" s="148"/>
      <c r="V289" s="148"/>
      <c r="W289" s="148"/>
      <c r="X289" s="148"/>
      <c r="Y289" s="148"/>
      <c r="Z289" s="148"/>
      <c r="AA289" s="148"/>
      <c r="AB289" s="148"/>
      <c r="AC289" s="148"/>
      <c r="AD289" s="148"/>
      <c r="AE289" s="148"/>
      <c r="AF289" s="148"/>
      <c r="AG289" s="148"/>
      <c r="AH289" s="148"/>
      <c r="AI289" s="148"/>
      <c r="AJ289" s="148"/>
      <c r="AK289" s="148"/>
      <c r="AL289" s="148"/>
      <c r="AM289" s="148"/>
      <c r="AN289" s="148"/>
      <c r="AO289" s="148"/>
      <c r="AP289" s="148"/>
      <c r="AQ289" s="148"/>
      <c r="AR289" s="148"/>
      <c r="AS289" s="148"/>
      <c r="AT289" s="148"/>
      <c r="AU289" s="148"/>
      <c r="AV289" s="147" t="s">
        <v>489</v>
      </c>
      <c r="AW289" s="147" t="s">
        <v>489</v>
      </c>
      <c r="AX289" s="147" t="s">
        <v>489</v>
      </c>
      <c r="AY289" s="147" t="s">
        <v>489</v>
      </c>
    </row>
    <row r="290" spans="1:51" ht="30" customHeight="1">
      <c r="A290" s="145"/>
      <c r="B290" s="145"/>
      <c r="C290" s="145"/>
      <c r="D290" s="145"/>
      <c r="E290" s="155"/>
      <c r="F290" s="154"/>
      <c r="G290" s="155"/>
      <c r="H290" s="154"/>
      <c r="I290" s="155"/>
      <c r="J290" s="154"/>
      <c r="K290" s="155"/>
      <c r="L290" s="154"/>
      <c r="M290" s="145"/>
    </row>
    <row r="291" spans="1:51" ht="30" customHeight="1">
      <c r="A291" s="311" t="s">
        <v>1110</v>
      </c>
      <c r="B291" s="311"/>
      <c r="C291" s="311"/>
      <c r="D291" s="311"/>
      <c r="E291" s="312"/>
      <c r="F291" s="313"/>
      <c r="G291" s="312"/>
      <c r="H291" s="313"/>
      <c r="I291" s="312"/>
      <c r="J291" s="313"/>
      <c r="K291" s="312"/>
      <c r="L291" s="313"/>
      <c r="M291" s="311"/>
      <c r="N291" s="153" t="s">
        <v>1862</v>
      </c>
    </row>
    <row r="292" spans="1:51" ht="30" customHeight="1">
      <c r="A292" s="144" t="s">
        <v>674</v>
      </c>
      <c r="B292" s="144" t="s">
        <v>677</v>
      </c>
      <c r="C292" s="144" t="s">
        <v>671</v>
      </c>
      <c r="D292" s="145">
        <v>0.3</v>
      </c>
      <c r="E292" s="155">
        <f>'단가대비표(기계소방)'!O109</f>
        <v>30992</v>
      </c>
      <c r="F292" s="154">
        <f t="shared" ref="F292:F298" si="77">TRUNC(E292*D292,1)</f>
        <v>9297.6</v>
      </c>
      <c r="G292" s="155">
        <f>'단가대비표(기계소방)'!P109</f>
        <v>0</v>
      </c>
      <c r="H292" s="154">
        <f t="shared" ref="H292:H298" si="78">TRUNC(G292*D292,1)</f>
        <v>0</v>
      </c>
      <c r="I292" s="155">
        <f>'단가대비표(기계소방)'!V109</f>
        <v>0</v>
      </c>
      <c r="J292" s="154">
        <f t="shared" ref="J292:J298" si="79">TRUNC(I292*D292,1)</f>
        <v>0</v>
      </c>
      <c r="K292" s="155">
        <f t="shared" ref="K292:L298" si="80">TRUNC(E292+G292+I292,1)</f>
        <v>30992</v>
      </c>
      <c r="L292" s="154">
        <f t="shared" si="80"/>
        <v>9297.6</v>
      </c>
      <c r="M292" s="144" t="s">
        <v>489</v>
      </c>
      <c r="N292" s="147" t="s">
        <v>1862</v>
      </c>
      <c r="O292" s="147" t="s">
        <v>1580</v>
      </c>
      <c r="P292" s="147" t="s">
        <v>485</v>
      </c>
      <c r="Q292" s="147" t="s">
        <v>485</v>
      </c>
      <c r="R292" s="147" t="s">
        <v>655</v>
      </c>
      <c r="S292" s="148"/>
      <c r="T292" s="148"/>
      <c r="U292" s="148"/>
      <c r="V292" s="148">
        <v>1</v>
      </c>
      <c r="W292" s="148"/>
      <c r="X292" s="148"/>
      <c r="Y292" s="148"/>
      <c r="Z292" s="148"/>
      <c r="AA292" s="148"/>
      <c r="AB292" s="148"/>
      <c r="AC292" s="148"/>
      <c r="AD292" s="148"/>
      <c r="AE292" s="148"/>
      <c r="AF292" s="148"/>
      <c r="AG292" s="148"/>
      <c r="AH292" s="148"/>
      <c r="AI292" s="148"/>
      <c r="AJ292" s="148"/>
      <c r="AK292" s="148"/>
      <c r="AL292" s="148"/>
      <c r="AM292" s="148"/>
      <c r="AN292" s="148"/>
      <c r="AO292" s="148"/>
      <c r="AP292" s="148"/>
      <c r="AQ292" s="148"/>
      <c r="AR292" s="148"/>
      <c r="AS292" s="148"/>
      <c r="AT292" s="148"/>
      <c r="AU292" s="148"/>
      <c r="AV292" s="147" t="s">
        <v>489</v>
      </c>
      <c r="AW292" s="147" t="s">
        <v>2226</v>
      </c>
      <c r="AX292" s="147" t="s">
        <v>489</v>
      </c>
      <c r="AY292" s="147" t="s">
        <v>489</v>
      </c>
    </row>
    <row r="293" spans="1:51" ht="30" customHeight="1">
      <c r="A293" s="144" t="s">
        <v>728</v>
      </c>
      <c r="B293" s="144" t="s">
        <v>729</v>
      </c>
      <c r="C293" s="144" t="s">
        <v>387</v>
      </c>
      <c r="D293" s="145">
        <v>1</v>
      </c>
      <c r="E293" s="155">
        <f>TRUNC(SUMIF(V292:V298, RIGHTB(O293, 1), F292:F298)*U293, 2)</f>
        <v>278.92</v>
      </c>
      <c r="F293" s="154">
        <f t="shared" si="77"/>
        <v>278.89999999999998</v>
      </c>
      <c r="G293" s="155">
        <v>0</v>
      </c>
      <c r="H293" s="154">
        <f t="shared" si="78"/>
        <v>0</v>
      </c>
      <c r="I293" s="155">
        <v>0</v>
      </c>
      <c r="J293" s="154">
        <f t="shared" si="79"/>
        <v>0</v>
      </c>
      <c r="K293" s="155">
        <f t="shared" si="80"/>
        <v>278.89999999999998</v>
      </c>
      <c r="L293" s="154">
        <f t="shared" si="80"/>
        <v>278.89999999999998</v>
      </c>
      <c r="M293" s="144" t="s">
        <v>489</v>
      </c>
      <c r="N293" s="147" t="s">
        <v>1862</v>
      </c>
      <c r="O293" s="147" t="s">
        <v>1568</v>
      </c>
      <c r="P293" s="147" t="s">
        <v>485</v>
      </c>
      <c r="Q293" s="147" t="s">
        <v>485</v>
      </c>
      <c r="R293" s="147" t="s">
        <v>485</v>
      </c>
      <c r="S293" s="148">
        <v>0</v>
      </c>
      <c r="T293" s="148">
        <v>0</v>
      </c>
      <c r="U293" s="148">
        <v>0.03</v>
      </c>
      <c r="V293" s="148"/>
      <c r="W293" s="148"/>
      <c r="X293" s="148"/>
      <c r="Y293" s="148"/>
      <c r="Z293" s="148"/>
      <c r="AA293" s="148"/>
      <c r="AB293" s="148"/>
      <c r="AC293" s="148"/>
      <c r="AD293" s="148"/>
      <c r="AE293" s="148"/>
      <c r="AF293" s="148"/>
      <c r="AG293" s="148"/>
      <c r="AH293" s="148"/>
      <c r="AI293" s="148"/>
      <c r="AJ293" s="148"/>
      <c r="AK293" s="148"/>
      <c r="AL293" s="148"/>
      <c r="AM293" s="148"/>
      <c r="AN293" s="148"/>
      <c r="AO293" s="148"/>
      <c r="AP293" s="148"/>
      <c r="AQ293" s="148"/>
      <c r="AR293" s="148"/>
      <c r="AS293" s="148"/>
      <c r="AT293" s="148"/>
      <c r="AU293" s="148"/>
      <c r="AV293" s="147" t="s">
        <v>489</v>
      </c>
      <c r="AW293" s="147" t="s">
        <v>2227</v>
      </c>
      <c r="AX293" s="147" t="s">
        <v>489</v>
      </c>
      <c r="AY293" s="147" t="s">
        <v>489</v>
      </c>
    </row>
    <row r="294" spans="1:51" ht="30" customHeight="1">
      <c r="A294" s="144" t="s">
        <v>817</v>
      </c>
      <c r="B294" s="144" t="s">
        <v>737</v>
      </c>
      <c r="C294" s="144" t="s">
        <v>735</v>
      </c>
      <c r="D294" s="145">
        <v>1</v>
      </c>
      <c r="E294" s="155">
        <f>'일대목록(기계소방)'!E73</f>
        <v>352</v>
      </c>
      <c r="F294" s="154">
        <f t="shared" si="77"/>
        <v>352</v>
      </c>
      <c r="G294" s="155">
        <f>'일대목록(기계소방)'!F73</f>
        <v>0</v>
      </c>
      <c r="H294" s="154">
        <f t="shared" si="78"/>
        <v>0</v>
      </c>
      <c r="I294" s="155">
        <f>'일대목록(기계소방)'!G73</f>
        <v>0</v>
      </c>
      <c r="J294" s="154">
        <f t="shared" si="79"/>
        <v>0</v>
      </c>
      <c r="K294" s="155">
        <f t="shared" si="80"/>
        <v>352</v>
      </c>
      <c r="L294" s="154">
        <f t="shared" si="80"/>
        <v>352</v>
      </c>
      <c r="M294" s="144" t="s">
        <v>489</v>
      </c>
      <c r="N294" s="147" t="s">
        <v>1862</v>
      </c>
      <c r="O294" s="147" t="s">
        <v>1982</v>
      </c>
      <c r="P294" s="147" t="s">
        <v>655</v>
      </c>
      <c r="Q294" s="147" t="s">
        <v>485</v>
      </c>
      <c r="R294" s="147" t="s">
        <v>485</v>
      </c>
      <c r="S294" s="148"/>
      <c r="T294" s="148"/>
      <c r="U294" s="148"/>
      <c r="V294" s="148"/>
      <c r="W294" s="148"/>
      <c r="X294" s="148"/>
      <c r="Y294" s="148"/>
      <c r="Z294" s="148"/>
      <c r="AA294" s="148"/>
      <c r="AB294" s="148"/>
      <c r="AC294" s="148"/>
      <c r="AD294" s="148"/>
      <c r="AE294" s="148"/>
      <c r="AF294" s="148"/>
      <c r="AG294" s="148"/>
      <c r="AH294" s="148"/>
      <c r="AI294" s="148"/>
      <c r="AJ294" s="148"/>
      <c r="AK294" s="148"/>
      <c r="AL294" s="148"/>
      <c r="AM294" s="148"/>
      <c r="AN294" s="148"/>
      <c r="AO294" s="148"/>
      <c r="AP294" s="148"/>
      <c r="AQ294" s="148"/>
      <c r="AR294" s="148"/>
      <c r="AS294" s="148"/>
      <c r="AT294" s="148"/>
      <c r="AU294" s="148"/>
      <c r="AV294" s="147" t="s">
        <v>489</v>
      </c>
      <c r="AW294" s="147" t="s">
        <v>2228</v>
      </c>
      <c r="AX294" s="147" t="s">
        <v>489</v>
      </c>
      <c r="AY294" s="147" t="s">
        <v>489</v>
      </c>
    </row>
    <row r="295" spans="1:51" ht="30" customHeight="1">
      <c r="A295" s="144" t="s">
        <v>1069</v>
      </c>
      <c r="B295" s="144" t="s">
        <v>489</v>
      </c>
      <c r="C295" s="144" t="s">
        <v>849</v>
      </c>
      <c r="D295" s="145">
        <v>1.1100000000000001</v>
      </c>
      <c r="E295" s="155">
        <f>'단가대비표(기계소방)'!O45</f>
        <v>5000</v>
      </c>
      <c r="F295" s="154">
        <f t="shared" si="77"/>
        <v>5550</v>
      </c>
      <c r="G295" s="155">
        <f>'단가대비표(기계소방)'!P45</f>
        <v>0</v>
      </c>
      <c r="H295" s="154">
        <f t="shared" si="78"/>
        <v>0</v>
      </c>
      <c r="I295" s="155">
        <f>'단가대비표(기계소방)'!V45</f>
        <v>0</v>
      </c>
      <c r="J295" s="154">
        <f t="shared" si="79"/>
        <v>0</v>
      </c>
      <c r="K295" s="155">
        <f t="shared" si="80"/>
        <v>5000</v>
      </c>
      <c r="L295" s="154">
        <f t="shared" si="80"/>
        <v>5550</v>
      </c>
      <c r="M295" s="144" t="s">
        <v>489</v>
      </c>
      <c r="N295" s="147" t="s">
        <v>1862</v>
      </c>
      <c r="O295" s="147" t="s">
        <v>2122</v>
      </c>
      <c r="P295" s="147" t="s">
        <v>485</v>
      </c>
      <c r="Q295" s="147" t="s">
        <v>485</v>
      </c>
      <c r="R295" s="147" t="s">
        <v>655</v>
      </c>
      <c r="S295" s="148"/>
      <c r="T295" s="148"/>
      <c r="U295" s="148"/>
      <c r="V295" s="148"/>
      <c r="W295" s="148"/>
      <c r="X295" s="148"/>
      <c r="Y295" s="148"/>
      <c r="Z295" s="148"/>
      <c r="AA295" s="148"/>
      <c r="AB295" s="148"/>
      <c r="AC295" s="148"/>
      <c r="AD295" s="148"/>
      <c r="AE295" s="148"/>
      <c r="AF295" s="148"/>
      <c r="AG295" s="148"/>
      <c r="AH295" s="148"/>
      <c r="AI295" s="148"/>
      <c r="AJ295" s="148"/>
      <c r="AK295" s="148"/>
      <c r="AL295" s="148"/>
      <c r="AM295" s="148"/>
      <c r="AN295" s="148"/>
      <c r="AO295" s="148"/>
      <c r="AP295" s="148"/>
      <c r="AQ295" s="148"/>
      <c r="AR295" s="148"/>
      <c r="AS295" s="148"/>
      <c r="AT295" s="148"/>
      <c r="AU295" s="148"/>
      <c r="AV295" s="147" t="s">
        <v>489</v>
      </c>
      <c r="AW295" s="147" t="s">
        <v>2229</v>
      </c>
      <c r="AX295" s="147" t="s">
        <v>489</v>
      </c>
      <c r="AY295" s="147" t="s">
        <v>489</v>
      </c>
    </row>
    <row r="296" spans="1:51" ht="30" customHeight="1">
      <c r="A296" s="144" t="s">
        <v>755</v>
      </c>
      <c r="B296" s="144" t="s">
        <v>664</v>
      </c>
      <c r="C296" s="144" t="s">
        <v>317</v>
      </c>
      <c r="D296" s="145">
        <v>5.8599999999999999E-2</v>
      </c>
      <c r="E296" s="155">
        <f>'단가대비표(기계소방)'!O196</f>
        <v>0</v>
      </c>
      <c r="F296" s="154">
        <f t="shared" si="77"/>
        <v>0</v>
      </c>
      <c r="G296" s="155">
        <f>'단가대비표(기계소방)'!P196</f>
        <v>214118</v>
      </c>
      <c r="H296" s="154">
        <f t="shared" si="78"/>
        <v>12547.3</v>
      </c>
      <c r="I296" s="155">
        <f>'단가대비표(기계소방)'!V196</f>
        <v>0</v>
      </c>
      <c r="J296" s="154">
        <f t="shared" si="79"/>
        <v>0</v>
      </c>
      <c r="K296" s="155">
        <f t="shared" si="80"/>
        <v>214118</v>
      </c>
      <c r="L296" s="154">
        <f t="shared" si="80"/>
        <v>12547.3</v>
      </c>
      <c r="M296" s="144" t="s">
        <v>489</v>
      </c>
      <c r="N296" s="147" t="s">
        <v>1862</v>
      </c>
      <c r="O296" s="147" t="s">
        <v>1696</v>
      </c>
      <c r="P296" s="147" t="s">
        <v>485</v>
      </c>
      <c r="Q296" s="147" t="s">
        <v>485</v>
      </c>
      <c r="R296" s="147" t="s">
        <v>655</v>
      </c>
      <c r="S296" s="148"/>
      <c r="T296" s="148"/>
      <c r="U296" s="148"/>
      <c r="V296" s="148"/>
      <c r="W296" s="148">
        <v>2</v>
      </c>
      <c r="X296" s="148"/>
      <c r="Y296" s="148"/>
      <c r="Z296" s="148"/>
      <c r="AA296" s="148"/>
      <c r="AB296" s="148"/>
      <c r="AC296" s="148"/>
      <c r="AD296" s="148"/>
      <c r="AE296" s="148"/>
      <c r="AF296" s="148"/>
      <c r="AG296" s="148"/>
      <c r="AH296" s="148"/>
      <c r="AI296" s="148"/>
      <c r="AJ296" s="148"/>
      <c r="AK296" s="148"/>
      <c r="AL296" s="148"/>
      <c r="AM296" s="148"/>
      <c r="AN296" s="148"/>
      <c r="AO296" s="148"/>
      <c r="AP296" s="148"/>
      <c r="AQ296" s="148"/>
      <c r="AR296" s="148"/>
      <c r="AS296" s="148"/>
      <c r="AT296" s="148"/>
      <c r="AU296" s="148"/>
      <c r="AV296" s="147" t="s">
        <v>489</v>
      </c>
      <c r="AW296" s="147" t="s">
        <v>2230</v>
      </c>
      <c r="AX296" s="147" t="s">
        <v>489</v>
      </c>
      <c r="AY296" s="147" t="s">
        <v>489</v>
      </c>
    </row>
    <row r="297" spans="1:51" ht="30" customHeight="1">
      <c r="A297" s="144" t="s">
        <v>663</v>
      </c>
      <c r="B297" s="144" t="s">
        <v>664</v>
      </c>
      <c r="C297" s="144" t="s">
        <v>317</v>
      </c>
      <c r="D297" s="145">
        <v>1.5299999999999999E-2</v>
      </c>
      <c r="E297" s="155">
        <f>'단가대비표(기계소방)'!O191</f>
        <v>0</v>
      </c>
      <c r="F297" s="154">
        <f t="shared" si="77"/>
        <v>0</v>
      </c>
      <c r="G297" s="155">
        <f>'단가대비표(기계소방)'!P191</f>
        <v>157068</v>
      </c>
      <c r="H297" s="154">
        <f t="shared" si="78"/>
        <v>2403.1</v>
      </c>
      <c r="I297" s="155">
        <f>'단가대비표(기계소방)'!V191</f>
        <v>0</v>
      </c>
      <c r="J297" s="154">
        <f t="shared" si="79"/>
        <v>0</v>
      </c>
      <c r="K297" s="155">
        <f t="shared" si="80"/>
        <v>157068</v>
      </c>
      <c r="L297" s="154">
        <f t="shared" si="80"/>
        <v>2403.1</v>
      </c>
      <c r="M297" s="144" t="s">
        <v>489</v>
      </c>
      <c r="N297" s="147" t="s">
        <v>1862</v>
      </c>
      <c r="O297" s="147" t="s">
        <v>1564</v>
      </c>
      <c r="P297" s="147" t="s">
        <v>485</v>
      </c>
      <c r="Q297" s="147" t="s">
        <v>485</v>
      </c>
      <c r="R297" s="147" t="s">
        <v>655</v>
      </c>
      <c r="S297" s="148"/>
      <c r="T297" s="148"/>
      <c r="U297" s="148"/>
      <c r="V297" s="148"/>
      <c r="W297" s="148">
        <v>2</v>
      </c>
      <c r="X297" s="148"/>
      <c r="Y297" s="148"/>
      <c r="Z297" s="148"/>
      <c r="AA297" s="148"/>
      <c r="AB297" s="148"/>
      <c r="AC297" s="148"/>
      <c r="AD297" s="148"/>
      <c r="AE297" s="148"/>
      <c r="AF297" s="148"/>
      <c r="AG297" s="148"/>
      <c r="AH297" s="148"/>
      <c r="AI297" s="148"/>
      <c r="AJ297" s="148"/>
      <c r="AK297" s="148"/>
      <c r="AL297" s="148"/>
      <c r="AM297" s="148"/>
      <c r="AN297" s="148"/>
      <c r="AO297" s="148"/>
      <c r="AP297" s="148"/>
      <c r="AQ297" s="148"/>
      <c r="AR297" s="148"/>
      <c r="AS297" s="148"/>
      <c r="AT297" s="148"/>
      <c r="AU297" s="148"/>
      <c r="AV297" s="147" t="s">
        <v>489</v>
      </c>
      <c r="AW297" s="147" t="s">
        <v>2231</v>
      </c>
      <c r="AX297" s="147" t="s">
        <v>489</v>
      </c>
      <c r="AY297" s="147" t="s">
        <v>489</v>
      </c>
    </row>
    <row r="298" spans="1:51" ht="30" customHeight="1">
      <c r="A298" s="144" t="s">
        <v>666</v>
      </c>
      <c r="B298" s="144" t="s">
        <v>667</v>
      </c>
      <c r="C298" s="144" t="s">
        <v>387</v>
      </c>
      <c r="D298" s="145">
        <v>1</v>
      </c>
      <c r="E298" s="155">
        <f>TRUNC(SUMIF(W292:W298, RIGHTB(O298, 1), H292:H298)*U298, 2)</f>
        <v>448.51</v>
      </c>
      <c r="F298" s="154">
        <f t="shared" si="77"/>
        <v>448.5</v>
      </c>
      <c r="G298" s="155">
        <v>0</v>
      </c>
      <c r="H298" s="154">
        <f t="shared" si="78"/>
        <v>0</v>
      </c>
      <c r="I298" s="155">
        <v>0</v>
      </c>
      <c r="J298" s="154">
        <f t="shared" si="79"/>
        <v>0</v>
      </c>
      <c r="K298" s="155">
        <f t="shared" si="80"/>
        <v>448.5</v>
      </c>
      <c r="L298" s="154">
        <f t="shared" si="80"/>
        <v>448.5</v>
      </c>
      <c r="M298" s="144" t="s">
        <v>489</v>
      </c>
      <c r="N298" s="147" t="s">
        <v>1862</v>
      </c>
      <c r="O298" s="147" t="s">
        <v>1698</v>
      </c>
      <c r="P298" s="147" t="s">
        <v>485</v>
      </c>
      <c r="Q298" s="147" t="s">
        <v>485</v>
      </c>
      <c r="R298" s="147" t="s">
        <v>485</v>
      </c>
      <c r="S298" s="148">
        <v>1</v>
      </c>
      <c r="T298" s="148">
        <v>0</v>
      </c>
      <c r="U298" s="148">
        <v>0.03</v>
      </c>
      <c r="V298" s="148"/>
      <c r="W298" s="148"/>
      <c r="X298" s="148"/>
      <c r="Y298" s="148"/>
      <c r="Z298" s="148"/>
      <c r="AA298" s="148"/>
      <c r="AB298" s="148"/>
      <c r="AC298" s="148"/>
      <c r="AD298" s="148"/>
      <c r="AE298" s="148"/>
      <c r="AF298" s="148"/>
      <c r="AG298" s="148"/>
      <c r="AH298" s="148"/>
      <c r="AI298" s="148"/>
      <c r="AJ298" s="148"/>
      <c r="AK298" s="148"/>
      <c r="AL298" s="148"/>
      <c r="AM298" s="148"/>
      <c r="AN298" s="148"/>
      <c r="AO298" s="148"/>
      <c r="AP298" s="148"/>
      <c r="AQ298" s="148"/>
      <c r="AR298" s="148"/>
      <c r="AS298" s="148"/>
      <c r="AT298" s="148"/>
      <c r="AU298" s="148"/>
      <c r="AV298" s="147" t="s">
        <v>489</v>
      </c>
      <c r="AW298" s="147" t="s">
        <v>2227</v>
      </c>
      <c r="AX298" s="147" t="s">
        <v>489</v>
      </c>
      <c r="AY298" s="147" t="s">
        <v>489</v>
      </c>
    </row>
    <row r="299" spans="1:51" ht="30" customHeight="1">
      <c r="A299" s="144" t="s">
        <v>993</v>
      </c>
      <c r="B299" s="144" t="s">
        <v>489</v>
      </c>
      <c r="C299" s="144" t="s">
        <v>489</v>
      </c>
      <c r="D299" s="145"/>
      <c r="E299" s="155"/>
      <c r="F299" s="154">
        <f>TRUNC(SUMIF(N292:N298, N291, F292:F298),0)</f>
        <v>15927</v>
      </c>
      <c r="G299" s="155"/>
      <c r="H299" s="154">
        <f>TRUNC(SUMIF(N292:N298, N291, H292:H298),0)</f>
        <v>14950</v>
      </c>
      <c r="I299" s="155"/>
      <c r="J299" s="154">
        <f>TRUNC(SUMIF(N292:N298, N291, J292:J298),0)</f>
        <v>0</v>
      </c>
      <c r="K299" s="155"/>
      <c r="L299" s="154">
        <f>F299+H299+J299</f>
        <v>30877</v>
      </c>
      <c r="M299" s="144" t="s">
        <v>489</v>
      </c>
      <c r="N299" s="147" t="s">
        <v>668</v>
      </c>
      <c r="O299" s="147" t="s">
        <v>668</v>
      </c>
      <c r="P299" s="147" t="s">
        <v>489</v>
      </c>
      <c r="Q299" s="147" t="s">
        <v>489</v>
      </c>
      <c r="R299" s="147" t="s">
        <v>489</v>
      </c>
      <c r="S299" s="148"/>
      <c r="T299" s="148"/>
      <c r="U299" s="148"/>
      <c r="V299" s="148"/>
      <c r="W299" s="148"/>
      <c r="X299" s="148"/>
      <c r="Y299" s="148"/>
      <c r="Z299" s="148"/>
      <c r="AA299" s="148"/>
      <c r="AB299" s="148"/>
      <c r="AC299" s="148"/>
      <c r="AD299" s="148"/>
      <c r="AE299" s="148"/>
      <c r="AF299" s="148"/>
      <c r="AG299" s="148"/>
      <c r="AH299" s="148"/>
      <c r="AI299" s="148"/>
      <c r="AJ299" s="148"/>
      <c r="AK299" s="148"/>
      <c r="AL299" s="148"/>
      <c r="AM299" s="148"/>
      <c r="AN299" s="148"/>
      <c r="AO299" s="148"/>
      <c r="AP299" s="148"/>
      <c r="AQ299" s="148"/>
      <c r="AR299" s="148"/>
      <c r="AS299" s="148"/>
      <c r="AT299" s="148"/>
      <c r="AU299" s="148"/>
      <c r="AV299" s="147" t="s">
        <v>489</v>
      </c>
      <c r="AW299" s="147" t="s">
        <v>489</v>
      </c>
      <c r="AX299" s="147" t="s">
        <v>489</v>
      </c>
      <c r="AY299" s="147" t="s">
        <v>489</v>
      </c>
    </row>
    <row r="300" spans="1:51" ht="30" customHeight="1">
      <c r="A300" s="145"/>
      <c r="B300" s="145"/>
      <c r="C300" s="145"/>
      <c r="D300" s="145"/>
      <c r="E300" s="155"/>
      <c r="F300" s="154"/>
      <c r="G300" s="155"/>
      <c r="H300" s="154"/>
      <c r="I300" s="155"/>
      <c r="J300" s="154"/>
      <c r="K300" s="155"/>
      <c r="L300" s="154"/>
      <c r="M300" s="145"/>
    </row>
    <row r="301" spans="1:51" ht="30" customHeight="1">
      <c r="A301" s="311" t="s">
        <v>1111</v>
      </c>
      <c r="B301" s="311"/>
      <c r="C301" s="311"/>
      <c r="D301" s="311"/>
      <c r="E301" s="312"/>
      <c r="F301" s="313"/>
      <c r="G301" s="312"/>
      <c r="H301" s="313"/>
      <c r="I301" s="312"/>
      <c r="J301" s="313"/>
      <c r="K301" s="312"/>
      <c r="L301" s="313"/>
      <c r="M301" s="311"/>
      <c r="N301" s="153" t="s">
        <v>1864</v>
      </c>
    </row>
    <row r="302" spans="1:51" ht="30" customHeight="1">
      <c r="A302" s="144" t="s">
        <v>1067</v>
      </c>
      <c r="B302" s="144" t="s">
        <v>1112</v>
      </c>
      <c r="C302" s="144" t="s">
        <v>671</v>
      </c>
      <c r="D302" s="145">
        <v>0.3</v>
      </c>
      <c r="E302" s="155">
        <f>'단가대비표(기계소방)'!O111</f>
        <v>58336</v>
      </c>
      <c r="F302" s="154">
        <f t="shared" ref="F302:F308" si="81">TRUNC(E302*D302,1)</f>
        <v>17500.8</v>
      </c>
      <c r="G302" s="155">
        <f>'단가대비표(기계소방)'!P111</f>
        <v>0</v>
      </c>
      <c r="H302" s="154">
        <f t="shared" ref="H302:H308" si="82">TRUNC(G302*D302,1)</f>
        <v>0</v>
      </c>
      <c r="I302" s="155">
        <f>'단가대비표(기계소방)'!V111</f>
        <v>0</v>
      </c>
      <c r="J302" s="154">
        <f t="shared" ref="J302:J308" si="83">TRUNC(I302*D302,1)</f>
        <v>0</v>
      </c>
      <c r="K302" s="155">
        <f t="shared" ref="K302:L308" si="84">TRUNC(E302+G302+I302,1)</f>
        <v>58336</v>
      </c>
      <c r="L302" s="154">
        <f t="shared" si="84"/>
        <v>17500.8</v>
      </c>
      <c r="M302" s="144" t="s">
        <v>489</v>
      </c>
      <c r="N302" s="147" t="s">
        <v>1864</v>
      </c>
      <c r="O302" s="147" t="s">
        <v>2232</v>
      </c>
      <c r="P302" s="147" t="s">
        <v>485</v>
      </c>
      <c r="Q302" s="147" t="s">
        <v>485</v>
      </c>
      <c r="R302" s="147" t="s">
        <v>655</v>
      </c>
      <c r="S302" s="148"/>
      <c r="T302" s="148"/>
      <c r="U302" s="148"/>
      <c r="V302" s="148">
        <v>1</v>
      </c>
      <c r="W302" s="148"/>
      <c r="X302" s="148"/>
      <c r="Y302" s="148"/>
      <c r="Z302" s="148"/>
      <c r="AA302" s="148"/>
      <c r="AB302" s="148"/>
      <c r="AC302" s="148"/>
      <c r="AD302" s="148"/>
      <c r="AE302" s="148"/>
      <c r="AF302" s="148"/>
      <c r="AG302" s="148"/>
      <c r="AH302" s="148"/>
      <c r="AI302" s="148"/>
      <c r="AJ302" s="148"/>
      <c r="AK302" s="148"/>
      <c r="AL302" s="148"/>
      <c r="AM302" s="148"/>
      <c r="AN302" s="148"/>
      <c r="AO302" s="148"/>
      <c r="AP302" s="148"/>
      <c r="AQ302" s="148"/>
      <c r="AR302" s="148"/>
      <c r="AS302" s="148"/>
      <c r="AT302" s="148"/>
      <c r="AU302" s="148"/>
      <c r="AV302" s="147" t="s">
        <v>489</v>
      </c>
      <c r="AW302" s="147" t="s">
        <v>2233</v>
      </c>
      <c r="AX302" s="147" t="s">
        <v>489</v>
      </c>
      <c r="AY302" s="147" t="s">
        <v>489</v>
      </c>
    </row>
    <row r="303" spans="1:51" ht="30" customHeight="1">
      <c r="A303" s="144" t="s">
        <v>728</v>
      </c>
      <c r="B303" s="144" t="s">
        <v>729</v>
      </c>
      <c r="C303" s="144" t="s">
        <v>387</v>
      </c>
      <c r="D303" s="145">
        <v>1</v>
      </c>
      <c r="E303" s="155">
        <f>TRUNC(SUMIF(V302:V308, RIGHTB(O303, 1), F302:F308)*U303, 2)</f>
        <v>525.02</v>
      </c>
      <c r="F303" s="154">
        <f t="shared" si="81"/>
        <v>525</v>
      </c>
      <c r="G303" s="155">
        <v>0</v>
      </c>
      <c r="H303" s="154">
        <f t="shared" si="82"/>
        <v>0</v>
      </c>
      <c r="I303" s="155">
        <v>0</v>
      </c>
      <c r="J303" s="154">
        <f t="shared" si="83"/>
        <v>0</v>
      </c>
      <c r="K303" s="155">
        <f t="shared" si="84"/>
        <v>525</v>
      </c>
      <c r="L303" s="154">
        <f t="shared" si="84"/>
        <v>525</v>
      </c>
      <c r="M303" s="144" t="s">
        <v>489</v>
      </c>
      <c r="N303" s="147" t="s">
        <v>1864</v>
      </c>
      <c r="O303" s="147" t="s">
        <v>1568</v>
      </c>
      <c r="P303" s="147" t="s">
        <v>485</v>
      </c>
      <c r="Q303" s="147" t="s">
        <v>485</v>
      </c>
      <c r="R303" s="147" t="s">
        <v>485</v>
      </c>
      <c r="S303" s="148">
        <v>0</v>
      </c>
      <c r="T303" s="148">
        <v>0</v>
      </c>
      <c r="U303" s="148">
        <v>0.03</v>
      </c>
      <c r="V303" s="148"/>
      <c r="W303" s="148"/>
      <c r="X303" s="148"/>
      <c r="Y303" s="148"/>
      <c r="Z303" s="148"/>
      <c r="AA303" s="148"/>
      <c r="AB303" s="148"/>
      <c r="AC303" s="148"/>
      <c r="AD303" s="148"/>
      <c r="AE303" s="148"/>
      <c r="AF303" s="148"/>
      <c r="AG303" s="148"/>
      <c r="AH303" s="148"/>
      <c r="AI303" s="148"/>
      <c r="AJ303" s="148"/>
      <c r="AK303" s="148"/>
      <c r="AL303" s="148"/>
      <c r="AM303" s="148"/>
      <c r="AN303" s="148"/>
      <c r="AO303" s="148"/>
      <c r="AP303" s="148"/>
      <c r="AQ303" s="148"/>
      <c r="AR303" s="148"/>
      <c r="AS303" s="148"/>
      <c r="AT303" s="148"/>
      <c r="AU303" s="148"/>
      <c r="AV303" s="147" t="s">
        <v>489</v>
      </c>
      <c r="AW303" s="147" t="s">
        <v>2234</v>
      </c>
      <c r="AX303" s="147" t="s">
        <v>489</v>
      </c>
      <c r="AY303" s="147" t="s">
        <v>489</v>
      </c>
    </row>
    <row r="304" spans="1:51" ht="30" customHeight="1">
      <c r="A304" s="144" t="s">
        <v>817</v>
      </c>
      <c r="B304" s="144" t="s">
        <v>964</v>
      </c>
      <c r="C304" s="144" t="s">
        <v>735</v>
      </c>
      <c r="D304" s="145">
        <v>1</v>
      </c>
      <c r="E304" s="155">
        <f>'일대목록(기계소방)'!E74</f>
        <v>898</v>
      </c>
      <c r="F304" s="154">
        <f t="shared" si="81"/>
        <v>898</v>
      </c>
      <c r="G304" s="155">
        <f>'일대목록(기계소방)'!F74</f>
        <v>0</v>
      </c>
      <c r="H304" s="154">
        <f t="shared" si="82"/>
        <v>0</v>
      </c>
      <c r="I304" s="155">
        <f>'일대목록(기계소방)'!G74</f>
        <v>0</v>
      </c>
      <c r="J304" s="154">
        <f t="shared" si="83"/>
        <v>0</v>
      </c>
      <c r="K304" s="155">
        <f t="shared" si="84"/>
        <v>898</v>
      </c>
      <c r="L304" s="154">
        <f t="shared" si="84"/>
        <v>898</v>
      </c>
      <c r="M304" s="144" t="s">
        <v>489</v>
      </c>
      <c r="N304" s="147" t="s">
        <v>1864</v>
      </c>
      <c r="O304" s="147" t="s">
        <v>1983</v>
      </c>
      <c r="P304" s="147" t="s">
        <v>655</v>
      </c>
      <c r="Q304" s="147" t="s">
        <v>485</v>
      </c>
      <c r="R304" s="147" t="s">
        <v>485</v>
      </c>
      <c r="S304" s="148"/>
      <c r="T304" s="148"/>
      <c r="U304" s="148"/>
      <c r="V304" s="148"/>
      <c r="W304" s="148"/>
      <c r="X304" s="148"/>
      <c r="Y304" s="148"/>
      <c r="Z304" s="148"/>
      <c r="AA304" s="148"/>
      <c r="AB304" s="148"/>
      <c r="AC304" s="148"/>
      <c r="AD304" s="148"/>
      <c r="AE304" s="148"/>
      <c r="AF304" s="148"/>
      <c r="AG304" s="148"/>
      <c r="AH304" s="148"/>
      <c r="AI304" s="148"/>
      <c r="AJ304" s="148"/>
      <c r="AK304" s="148"/>
      <c r="AL304" s="148"/>
      <c r="AM304" s="148"/>
      <c r="AN304" s="148"/>
      <c r="AO304" s="148"/>
      <c r="AP304" s="148"/>
      <c r="AQ304" s="148"/>
      <c r="AR304" s="148"/>
      <c r="AS304" s="148"/>
      <c r="AT304" s="148"/>
      <c r="AU304" s="148"/>
      <c r="AV304" s="147" t="s">
        <v>489</v>
      </c>
      <c r="AW304" s="147" t="s">
        <v>2235</v>
      </c>
      <c r="AX304" s="147" t="s">
        <v>489</v>
      </c>
      <c r="AY304" s="147" t="s">
        <v>489</v>
      </c>
    </row>
    <row r="305" spans="1:51" ht="30" customHeight="1">
      <c r="A305" s="144" t="s">
        <v>1069</v>
      </c>
      <c r="B305" s="144" t="s">
        <v>489</v>
      </c>
      <c r="C305" s="144" t="s">
        <v>849</v>
      </c>
      <c r="D305" s="145">
        <v>1.63</v>
      </c>
      <c r="E305" s="155">
        <f>'단가대비표(기계소방)'!O45</f>
        <v>5000</v>
      </c>
      <c r="F305" s="154">
        <f t="shared" si="81"/>
        <v>8150</v>
      </c>
      <c r="G305" s="155">
        <f>'단가대비표(기계소방)'!P45</f>
        <v>0</v>
      </c>
      <c r="H305" s="154">
        <f t="shared" si="82"/>
        <v>0</v>
      </c>
      <c r="I305" s="155">
        <f>'단가대비표(기계소방)'!V45</f>
        <v>0</v>
      </c>
      <c r="J305" s="154">
        <f t="shared" si="83"/>
        <v>0</v>
      </c>
      <c r="K305" s="155">
        <f t="shared" si="84"/>
        <v>5000</v>
      </c>
      <c r="L305" s="154">
        <f t="shared" si="84"/>
        <v>8150</v>
      </c>
      <c r="M305" s="144" t="s">
        <v>489</v>
      </c>
      <c r="N305" s="147" t="s">
        <v>1864</v>
      </c>
      <c r="O305" s="147" t="s">
        <v>2122</v>
      </c>
      <c r="P305" s="147" t="s">
        <v>485</v>
      </c>
      <c r="Q305" s="147" t="s">
        <v>485</v>
      </c>
      <c r="R305" s="147" t="s">
        <v>655</v>
      </c>
      <c r="S305" s="148"/>
      <c r="T305" s="148"/>
      <c r="U305" s="148"/>
      <c r="V305" s="148"/>
      <c r="W305" s="148"/>
      <c r="X305" s="148"/>
      <c r="Y305" s="148"/>
      <c r="Z305" s="148"/>
      <c r="AA305" s="148"/>
      <c r="AB305" s="148"/>
      <c r="AC305" s="148"/>
      <c r="AD305" s="148"/>
      <c r="AE305" s="148"/>
      <c r="AF305" s="148"/>
      <c r="AG305" s="148"/>
      <c r="AH305" s="148"/>
      <c r="AI305" s="148"/>
      <c r="AJ305" s="148"/>
      <c r="AK305" s="148"/>
      <c r="AL305" s="148"/>
      <c r="AM305" s="148"/>
      <c r="AN305" s="148"/>
      <c r="AO305" s="148"/>
      <c r="AP305" s="148"/>
      <c r="AQ305" s="148"/>
      <c r="AR305" s="148"/>
      <c r="AS305" s="148"/>
      <c r="AT305" s="148"/>
      <c r="AU305" s="148"/>
      <c r="AV305" s="147" t="s">
        <v>489</v>
      </c>
      <c r="AW305" s="147" t="s">
        <v>2236</v>
      </c>
      <c r="AX305" s="147" t="s">
        <v>489</v>
      </c>
      <c r="AY305" s="147" t="s">
        <v>489</v>
      </c>
    </row>
    <row r="306" spans="1:51" ht="30" customHeight="1">
      <c r="A306" s="144" t="s">
        <v>755</v>
      </c>
      <c r="B306" s="144" t="s">
        <v>664</v>
      </c>
      <c r="C306" s="144" t="s">
        <v>317</v>
      </c>
      <c r="D306" s="145">
        <v>7.22E-2</v>
      </c>
      <c r="E306" s="155">
        <f>'단가대비표(기계소방)'!O196</f>
        <v>0</v>
      </c>
      <c r="F306" s="154">
        <f t="shared" si="81"/>
        <v>0</v>
      </c>
      <c r="G306" s="155">
        <f>'단가대비표(기계소방)'!P196</f>
        <v>214118</v>
      </c>
      <c r="H306" s="154">
        <f t="shared" si="82"/>
        <v>15459.3</v>
      </c>
      <c r="I306" s="155">
        <f>'단가대비표(기계소방)'!V196</f>
        <v>0</v>
      </c>
      <c r="J306" s="154">
        <f t="shared" si="83"/>
        <v>0</v>
      </c>
      <c r="K306" s="155">
        <f t="shared" si="84"/>
        <v>214118</v>
      </c>
      <c r="L306" s="154">
        <f t="shared" si="84"/>
        <v>15459.3</v>
      </c>
      <c r="M306" s="144" t="s">
        <v>489</v>
      </c>
      <c r="N306" s="147" t="s">
        <v>1864</v>
      </c>
      <c r="O306" s="147" t="s">
        <v>1696</v>
      </c>
      <c r="P306" s="147" t="s">
        <v>485</v>
      </c>
      <c r="Q306" s="147" t="s">
        <v>485</v>
      </c>
      <c r="R306" s="147" t="s">
        <v>655</v>
      </c>
      <c r="S306" s="148"/>
      <c r="T306" s="148"/>
      <c r="U306" s="148"/>
      <c r="V306" s="148"/>
      <c r="W306" s="148">
        <v>2</v>
      </c>
      <c r="X306" s="148"/>
      <c r="Y306" s="148"/>
      <c r="Z306" s="148"/>
      <c r="AA306" s="148"/>
      <c r="AB306" s="148"/>
      <c r="AC306" s="148"/>
      <c r="AD306" s="148"/>
      <c r="AE306" s="148"/>
      <c r="AF306" s="148"/>
      <c r="AG306" s="148"/>
      <c r="AH306" s="148"/>
      <c r="AI306" s="148"/>
      <c r="AJ306" s="148"/>
      <c r="AK306" s="148"/>
      <c r="AL306" s="148"/>
      <c r="AM306" s="148"/>
      <c r="AN306" s="148"/>
      <c r="AO306" s="148"/>
      <c r="AP306" s="148"/>
      <c r="AQ306" s="148"/>
      <c r="AR306" s="148"/>
      <c r="AS306" s="148"/>
      <c r="AT306" s="148"/>
      <c r="AU306" s="148"/>
      <c r="AV306" s="147" t="s">
        <v>489</v>
      </c>
      <c r="AW306" s="147" t="s">
        <v>2237</v>
      </c>
      <c r="AX306" s="147" t="s">
        <v>489</v>
      </c>
      <c r="AY306" s="147" t="s">
        <v>489</v>
      </c>
    </row>
    <row r="307" spans="1:51" ht="30" customHeight="1">
      <c r="A307" s="144" t="s">
        <v>663</v>
      </c>
      <c r="B307" s="144" t="s">
        <v>664</v>
      </c>
      <c r="C307" s="144" t="s">
        <v>317</v>
      </c>
      <c r="D307" s="145">
        <v>2.46E-2</v>
      </c>
      <c r="E307" s="155">
        <f>'단가대비표(기계소방)'!O191</f>
        <v>0</v>
      </c>
      <c r="F307" s="154">
        <f t="shared" si="81"/>
        <v>0</v>
      </c>
      <c r="G307" s="155">
        <f>'단가대비표(기계소방)'!P191</f>
        <v>157068</v>
      </c>
      <c r="H307" s="154">
        <f t="shared" si="82"/>
        <v>3863.8</v>
      </c>
      <c r="I307" s="155">
        <f>'단가대비표(기계소방)'!V191</f>
        <v>0</v>
      </c>
      <c r="J307" s="154">
        <f t="shared" si="83"/>
        <v>0</v>
      </c>
      <c r="K307" s="155">
        <f t="shared" si="84"/>
        <v>157068</v>
      </c>
      <c r="L307" s="154">
        <f t="shared" si="84"/>
        <v>3863.8</v>
      </c>
      <c r="M307" s="144" t="s">
        <v>489</v>
      </c>
      <c r="N307" s="147" t="s">
        <v>1864</v>
      </c>
      <c r="O307" s="147" t="s">
        <v>1564</v>
      </c>
      <c r="P307" s="147" t="s">
        <v>485</v>
      </c>
      <c r="Q307" s="147" t="s">
        <v>485</v>
      </c>
      <c r="R307" s="147" t="s">
        <v>655</v>
      </c>
      <c r="S307" s="148"/>
      <c r="T307" s="148"/>
      <c r="U307" s="148"/>
      <c r="V307" s="148"/>
      <c r="W307" s="148">
        <v>2</v>
      </c>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7" t="s">
        <v>489</v>
      </c>
      <c r="AW307" s="147" t="s">
        <v>2238</v>
      </c>
      <c r="AX307" s="147" t="s">
        <v>489</v>
      </c>
      <c r="AY307" s="147" t="s">
        <v>489</v>
      </c>
    </row>
    <row r="308" spans="1:51" ht="30" customHeight="1">
      <c r="A308" s="144" t="s">
        <v>666</v>
      </c>
      <c r="B308" s="144" t="s">
        <v>667</v>
      </c>
      <c r="C308" s="144" t="s">
        <v>387</v>
      </c>
      <c r="D308" s="145">
        <v>1</v>
      </c>
      <c r="E308" s="155">
        <f>TRUNC(SUMIF(W302:W308, RIGHTB(O308, 1), H302:H308)*U308, 2)</f>
        <v>579.69000000000005</v>
      </c>
      <c r="F308" s="154">
        <f t="shared" si="81"/>
        <v>579.6</v>
      </c>
      <c r="G308" s="155">
        <v>0</v>
      </c>
      <c r="H308" s="154">
        <f t="shared" si="82"/>
        <v>0</v>
      </c>
      <c r="I308" s="155">
        <v>0</v>
      </c>
      <c r="J308" s="154">
        <f t="shared" si="83"/>
        <v>0</v>
      </c>
      <c r="K308" s="155">
        <f t="shared" si="84"/>
        <v>579.6</v>
      </c>
      <c r="L308" s="154">
        <f t="shared" si="84"/>
        <v>579.6</v>
      </c>
      <c r="M308" s="144" t="s">
        <v>489</v>
      </c>
      <c r="N308" s="147" t="s">
        <v>1864</v>
      </c>
      <c r="O308" s="147" t="s">
        <v>1698</v>
      </c>
      <c r="P308" s="147" t="s">
        <v>485</v>
      </c>
      <c r="Q308" s="147" t="s">
        <v>485</v>
      </c>
      <c r="R308" s="147" t="s">
        <v>485</v>
      </c>
      <c r="S308" s="148">
        <v>1</v>
      </c>
      <c r="T308" s="148">
        <v>0</v>
      </c>
      <c r="U308" s="148">
        <v>0.03</v>
      </c>
      <c r="V308" s="148"/>
      <c r="W308" s="148"/>
      <c r="X308" s="148"/>
      <c r="Y308" s="148"/>
      <c r="Z308" s="148"/>
      <c r="AA308" s="148"/>
      <c r="AB308" s="148"/>
      <c r="AC308" s="148"/>
      <c r="AD308" s="148"/>
      <c r="AE308" s="148"/>
      <c r="AF308" s="148"/>
      <c r="AG308" s="148"/>
      <c r="AH308" s="148"/>
      <c r="AI308" s="148"/>
      <c r="AJ308" s="148"/>
      <c r="AK308" s="148"/>
      <c r="AL308" s="148"/>
      <c r="AM308" s="148"/>
      <c r="AN308" s="148"/>
      <c r="AO308" s="148"/>
      <c r="AP308" s="148"/>
      <c r="AQ308" s="148"/>
      <c r="AR308" s="148"/>
      <c r="AS308" s="148"/>
      <c r="AT308" s="148"/>
      <c r="AU308" s="148"/>
      <c r="AV308" s="147" t="s">
        <v>489</v>
      </c>
      <c r="AW308" s="147" t="s">
        <v>2234</v>
      </c>
      <c r="AX308" s="147" t="s">
        <v>489</v>
      </c>
      <c r="AY308" s="147" t="s">
        <v>489</v>
      </c>
    </row>
    <row r="309" spans="1:51" ht="30" customHeight="1">
      <c r="A309" s="144" t="s">
        <v>993</v>
      </c>
      <c r="B309" s="144" t="s">
        <v>489</v>
      </c>
      <c r="C309" s="144" t="s">
        <v>489</v>
      </c>
      <c r="D309" s="145"/>
      <c r="E309" s="155"/>
      <c r="F309" s="154">
        <f>TRUNC(SUMIF(N302:N308, N301, F302:F308),0)</f>
        <v>27653</v>
      </c>
      <c r="G309" s="155"/>
      <c r="H309" s="154">
        <f>TRUNC(SUMIF(N302:N308, N301, H302:H308),0)</f>
        <v>19323</v>
      </c>
      <c r="I309" s="155"/>
      <c r="J309" s="154">
        <f>TRUNC(SUMIF(N302:N308, N301, J302:J308),0)</f>
        <v>0</v>
      </c>
      <c r="K309" s="155"/>
      <c r="L309" s="154">
        <f>F309+H309+J309</f>
        <v>46976</v>
      </c>
      <c r="M309" s="144" t="s">
        <v>489</v>
      </c>
      <c r="N309" s="147" t="s">
        <v>668</v>
      </c>
      <c r="O309" s="147" t="s">
        <v>668</v>
      </c>
      <c r="P309" s="147" t="s">
        <v>489</v>
      </c>
      <c r="Q309" s="147" t="s">
        <v>489</v>
      </c>
      <c r="R309" s="147" t="s">
        <v>489</v>
      </c>
      <c r="S309" s="148"/>
      <c r="T309" s="148"/>
      <c r="U309" s="148"/>
      <c r="V309" s="148"/>
      <c r="W309" s="148"/>
      <c r="X309" s="148"/>
      <c r="Y309" s="148"/>
      <c r="Z309" s="148"/>
      <c r="AA309" s="148"/>
      <c r="AB309" s="148"/>
      <c r="AC309" s="148"/>
      <c r="AD309" s="148"/>
      <c r="AE309" s="148"/>
      <c r="AF309" s="148"/>
      <c r="AG309" s="148"/>
      <c r="AH309" s="148"/>
      <c r="AI309" s="148"/>
      <c r="AJ309" s="148"/>
      <c r="AK309" s="148"/>
      <c r="AL309" s="148"/>
      <c r="AM309" s="148"/>
      <c r="AN309" s="148"/>
      <c r="AO309" s="148"/>
      <c r="AP309" s="148"/>
      <c r="AQ309" s="148"/>
      <c r="AR309" s="148"/>
      <c r="AS309" s="148"/>
      <c r="AT309" s="148"/>
      <c r="AU309" s="148"/>
      <c r="AV309" s="147" t="s">
        <v>489</v>
      </c>
      <c r="AW309" s="147" t="s">
        <v>489</v>
      </c>
      <c r="AX309" s="147" t="s">
        <v>489</v>
      </c>
      <c r="AY309" s="147" t="s">
        <v>489</v>
      </c>
    </row>
    <row r="310" spans="1:51" ht="30" customHeight="1">
      <c r="A310" s="145"/>
      <c r="B310" s="145"/>
      <c r="C310" s="145"/>
      <c r="D310" s="145"/>
      <c r="E310" s="155"/>
      <c r="F310" s="154"/>
      <c r="G310" s="155"/>
      <c r="H310" s="154"/>
      <c r="I310" s="155"/>
      <c r="J310" s="154"/>
      <c r="K310" s="155"/>
      <c r="L310" s="154"/>
      <c r="M310" s="145"/>
    </row>
    <row r="311" spans="1:51" ht="30" customHeight="1">
      <c r="A311" s="311" t="s">
        <v>1113</v>
      </c>
      <c r="B311" s="311"/>
      <c r="C311" s="311"/>
      <c r="D311" s="311"/>
      <c r="E311" s="312"/>
      <c r="F311" s="313"/>
      <c r="G311" s="312"/>
      <c r="H311" s="313"/>
      <c r="I311" s="312"/>
      <c r="J311" s="313"/>
      <c r="K311" s="312"/>
      <c r="L311" s="313"/>
      <c r="M311" s="311"/>
      <c r="N311" s="153" t="s">
        <v>1866</v>
      </c>
    </row>
    <row r="312" spans="1:51" ht="30" customHeight="1">
      <c r="A312" s="144" t="s">
        <v>1114</v>
      </c>
      <c r="B312" s="144" t="s">
        <v>954</v>
      </c>
      <c r="C312" s="144" t="s">
        <v>309</v>
      </c>
      <c r="D312" s="145">
        <v>1</v>
      </c>
      <c r="E312" s="155">
        <f>'단가대비표(기계소방)'!O125</f>
        <v>1000</v>
      </c>
      <c r="F312" s="154">
        <f>TRUNC(E312*D312,1)</f>
        <v>1000</v>
      </c>
      <c r="G312" s="155">
        <f>'단가대비표(기계소방)'!P125</f>
        <v>0</v>
      </c>
      <c r="H312" s="154">
        <f>TRUNC(G312*D312,1)</f>
        <v>0</v>
      </c>
      <c r="I312" s="155">
        <f>'단가대비표(기계소방)'!V125</f>
        <v>0</v>
      </c>
      <c r="J312" s="154">
        <f>TRUNC(I312*D312,1)</f>
        <v>0</v>
      </c>
      <c r="K312" s="155">
        <f t="shared" ref="K312:L315" si="85">TRUNC(E312+G312+I312,1)</f>
        <v>1000</v>
      </c>
      <c r="L312" s="154">
        <f t="shared" si="85"/>
        <v>1000</v>
      </c>
      <c r="M312" s="144" t="s">
        <v>489</v>
      </c>
      <c r="N312" s="147" t="s">
        <v>1866</v>
      </c>
      <c r="O312" s="147" t="s">
        <v>2239</v>
      </c>
      <c r="P312" s="147" t="s">
        <v>485</v>
      </c>
      <c r="Q312" s="147" t="s">
        <v>485</v>
      </c>
      <c r="R312" s="147" t="s">
        <v>655</v>
      </c>
      <c r="S312" s="148"/>
      <c r="T312" s="148"/>
      <c r="U312" s="148"/>
      <c r="V312" s="148"/>
      <c r="W312" s="148"/>
      <c r="X312" s="148"/>
      <c r="Y312" s="148"/>
      <c r="Z312" s="148"/>
      <c r="AA312" s="148"/>
      <c r="AB312" s="148"/>
      <c r="AC312" s="148"/>
      <c r="AD312" s="148"/>
      <c r="AE312" s="148"/>
      <c r="AF312" s="148"/>
      <c r="AG312" s="148"/>
      <c r="AH312" s="148"/>
      <c r="AI312" s="148"/>
      <c r="AJ312" s="148"/>
      <c r="AK312" s="148"/>
      <c r="AL312" s="148"/>
      <c r="AM312" s="148"/>
      <c r="AN312" s="148"/>
      <c r="AO312" s="148"/>
      <c r="AP312" s="148"/>
      <c r="AQ312" s="148"/>
      <c r="AR312" s="148"/>
      <c r="AS312" s="148"/>
      <c r="AT312" s="148"/>
      <c r="AU312" s="148"/>
      <c r="AV312" s="147" t="s">
        <v>489</v>
      </c>
      <c r="AW312" s="147" t="s">
        <v>2240</v>
      </c>
      <c r="AX312" s="147" t="s">
        <v>489</v>
      </c>
      <c r="AY312" s="147" t="s">
        <v>489</v>
      </c>
    </row>
    <row r="313" spans="1:51" ht="30" customHeight="1">
      <c r="A313" s="144" t="s">
        <v>755</v>
      </c>
      <c r="B313" s="144" t="s">
        <v>664</v>
      </c>
      <c r="C313" s="144" t="s">
        <v>317</v>
      </c>
      <c r="D313" s="145">
        <v>4.6699999999999998E-2</v>
      </c>
      <c r="E313" s="155">
        <f>'단가대비표(기계소방)'!O196</f>
        <v>0</v>
      </c>
      <c r="F313" s="154">
        <f>TRUNC(E313*D313,1)</f>
        <v>0</v>
      </c>
      <c r="G313" s="155">
        <f>'단가대비표(기계소방)'!P196</f>
        <v>214118</v>
      </c>
      <c r="H313" s="154">
        <f>TRUNC(G313*D313,1)</f>
        <v>9999.2999999999993</v>
      </c>
      <c r="I313" s="155">
        <f>'단가대비표(기계소방)'!V196</f>
        <v>0</v>
      </c>
      <c r="J313" s="154">
        <f>TRUNC(I313*D313,1)</f>
        <v>0</v>
      </c>
      <c r="K313" s="155">
        <f t="shared" si="85"/>
        <v>214118</v>
      </c>
      <c r="L313" s="154">
        <f t="shared" si="85"/>
        <v>9999.2999999999993</v>
      </c>
      <c r="M313" s="144" t="s">
        <v>489</v>
      </c>
      <c r="N313" s="147" t="s">
        <v>1866</v>
      </c>
      <c r="O313" s="147" t="s">
        <v>1696</v>
      </c>
      <c r="P313" s="147" t="s">
        <v>485</v>
      </c>
      <c r="Q313" s="147" t="s">
        <v>485</v>
      </c>
      <c r="R313" s="147" t="s">
        <v>655</v>
      </c>
      <c r="S313" s="148"/>
      <c r="T313" s="148"/>
      <c r="U313" s="148"/>
      <c r="V313" s="148">
        <v>1</v>
      </c>
      <c r="W313" s="148"/>
      <c r="X313" s="148"/>
      <c r="Y313" s="148"/>
      <c r="Z313" s="148"/>
      <c r="AA313" s="148"/>
      <c r="AB313" s="148"/>
      <c r="AC313" s="148"/>
      <c r="AD313" s="148"/>
      <c r="AE313" s="148"/>
      <c r="AF313" s="148"/>
      <c r="AG313" s="148"/>
      <c r="AH313" s="148"/>
      <c r="AI313" s="148"/>
      <c r="AJ313" s="148"/>
      <c r="AK313" s="148"/>
      <c r="AL313" s="148"/>
      <c r="AM313" s="148"/>
      <c r="AN313" s="148"/>
      <c r="AO313" s="148"/>
      <c r="AP313" s="148"/>
      <c r="AQ313" s="148"/>
      <c r="AR313" s="148"/>
      <c r="AS313" s="148"/>
      <c r="AT313" s="148"/>
      <c r="AU313" s="148"/>
      <c r="AV313" s="147" t="s">
        <v>489</v>
      </c>
      <c r="AW313" s="147" t="s">
        <v>2241</v>
      </c>
      <c r="AX313" s="147" t="s">
        <v>489</v>
      </c>
      <c r="AY313" s="147" t="s">
        <v>489</v>
      </c>
    </row>
    <row r="314" spans="1:51" ht="30" customHeight="1">
      <c r="A314" s="144" t="s">
        <v>663</v>
      </c>
      <c r="B314" s="144" t="s">
        <v>664</v>
      </c>
      <c r="C314" s="144" t="s">
        <v>317</v>
      </c>
      <c r="D314" s="145">
        <v>2.46E-2</v>
      </c>
      <c r="E314" s="155">
        <f>'단가대비표(기계소방)'!O191</f>
        <v>0</v>
      </c>
      <c r="F314" s="154">
        <f>TRUNC(E314*D314,1)</f>
        <v>0</v>
      </c>
      <c r="G314" s="155">
        <f>'단가대비표(기계소방)'!P191</f>
        <v>157068</v>
      </c>
      <c r="H314" s="154">
        <f>TRUNC(G314*D314,1)</f>
        <v>3863.8</v>
      </c>
      <c r="I314" s="155">
        <f>'단가대비표(기계소방)'!V191</f>
        <v>0</v>
      </c>
      <c r="J314" s="154">
        <f>TRUNC(I314*D314,1)</f>
        <v>0</v>
      </c>
      <c r="K314" s="155">
        <f t="shared" si="85"/>
        <v>157068</v>
      </c>
      <c r="L314" s="154">
        <f t="shared" si="85"/>
        <v>3863.8</v>
      </c>
      <c r="M314" s="144" t="s">
        <v>489</v>
      </c>
      <c r="N314" s="147" t="s">
        <v>1866</v>
      </c>
      <c r="O314" s="147" t="s">
        <v>1564</v>
      </c>
      <c r="P314" s="147" t="s">
        <v>485</v>
      </c>
      <c r="Q314" s="147" t="s">
        <v>485</v>
      </c>
      <c r="R314" s="147" t="s">
        <v>655</v>
      </c>
      <c r="S314" s="148"/>
      <c r="T314" s="148"/>
      <c r="U314" s="148"/>
      <c r="V314" s="148">
        <v>1</v>
      </c>
      <c r="W314" s="148"/>
      <c r="X314" s="148"/>
      <c r="Y314" s="148"/>
      <c r="Z314" s="148"/>
      <c r="AA314" s="148"/>
      <c r="AB314" s="148"/>
      <c r="AC314" s="148"/>
      <c r="AD314" s="148"/>
      <c r="AE314" s="148"/>
      <c r="AF314" s="148"/>
      <c r="AG314" s="148"/>
      <c r="AH314" s="148"/>
      <c r="AI314" s="148"/>
      <c r="AJ314" s="148"/>
      <c r="AK314" s="148"/>
      <c r="AL314" s="148"/>
      <c r="AM314" s="148"/>
      <c r="AN314" s="148"/>
      <c r="AO314" s="148"/>
      <c r="AP314" s="148"/>
      <c r="AQ314" s="148"/>
      <c r="AR314" s="148"/>
      <c r="AS314" s="148"/>
      <c r="AT314" s="148"/>
      <c r="AU314" s="148"/>
      <c r="AV314" s="147" t="s">
        <v>489</v>
      </c>
      <c r="AW314" s="147" t="s">
        <v>2242</v>
      </c>
      <c r="AX314" s="147" t="s">
        <v>489</v>
      </c>
      <c r="AY314" s="147" t="s">
        <v>489</v>
      </c>
    </row>
    <row r="315" spans="1:51" ht="30" customHeight="1">
      <c r="A315" s="144" t="s">
        <v>666</v>
      </c>
      <c r="B315" s="144" t="s">
        <v>667</v>
      </c>
      <c r="C315" s="144" t="s">
        <v>387</v>
      </c>
      <c r="D315" s="145">
        <v>1</v>
      </c>
      <c r="E315" s="155">
        <f>TRUNC(SUMIF(V312:V315, RIGHTB(O315, 1), H312:H315)*U315, 2)</f>
        <v>415.89</v>
      </c>
      <c r="F315" s="154">
        <f>TRUNC(E315*D315,1)</f>
        <v>415.8</v>
      </c>
      <c r="G315" s="155">
        <v>0</v>
      </c>
      <c r="H315" s="154">
        <f>TRUNC(G315*D315,1)</f>
        <v>0</v>
      </c>
      <c r="I315" s="155">
        <v>0</v>
      </c>
      <c r="J315" s="154">
        <f>TRUNC(I315*D315,1)</f>
        <v>0</v>
      </c>
      <c r="K315" s="155">
        <f t="shared" si="85"/>
        <v>415.8</v>
      </c>
      <c r="L315" s="154">
        <f t="shared" si="85"/>
        <v>415.8</v>
      </c>
      <c r="M315" s="144" t="s">
        <v>489</v>
      </c>
      <c r="N315" s="147" t="s">
        <v>1866</v>
      </c>
      <c r="O315" s="147" t="s">
        <v>1568</v>
      </c>
      <c r="P315" s="147" t="s">
        <v>485</v>
      </c>
      <c r="Q315" s="147" t="s">
        <v>485</v>
      </c>
      <c r="R315" s="147" t="s">
        <v>485</v>
      </c>
      <c r="S315" s="148">
        <v>1</v>
      </c>
      <c r="T315" s="148">
        <v>0</v>
      </c>
      <c r="U315" s="148">
        <v>0.03</v>
      </c>
      <c r="V315" s="148"/>
      <c r="W315" s="148"/>
      <c r="X315" s="148"/>
      <c r="Y315" s="148"/>
      <c r="Z315" s="148"/>
      <c r="AA315" s="148"/>
      <c r="AB315" s="148"/>
      <c r="AC315" s="148"/>
      <c r="AD315" s="148"/>
      <c r="AE315" s="148"/>
      <c r="AF315" s="148"/>
      <c r="AG315" s="148"/>
      <c r="AH315" s="148"/>
      <c r="AI315" s="148"/>
      <c r="AJ315" s="148"/>
      <c r="AK315" s="148"/>
      <c r="AL315" s="148"/>
      <c r="AM315" s="148"/>
      <c r="AN315" s="148"/>
      <c r="AO315" s="148"/>
      <c r="AP315" s="148"/>
      <c r="AQ315" s="148"/>
      <c r="AR315" s="148"/>
      <c r="AS315" s="148"/>
      <c r="AT315" s="148"/>
      <c r="AU315" s="148"/>
      <c r="AV315" s="147" t="s">
        <v>489</v>
      </c>
      <c r="AW315" s="147" t="s">
        <v>2243</v>
      </c>
      <c r="AX315" s="147" t="s">
        <v>489</v>
      </c>
      <c r="AY315" s="147" t="s">
        <v>489</v>
      </c>
    </row>
    <row r="316" spans="1:51" ht="30" customHeight="1">
      <c r="A316" s="144" t="s">
        <v>993</v>
      </c>
      <c r="B316" s="144" t="s">
        <v>489</v>
      </c>
      <c r="C316" s="144" t="s">
        <v>489</v>
      </c>
      <c r="D316" s="145"/>
      <c r="E316" s="155"/>
      <c r="F316" s="154">
        <f>TRUNC(SUMIF(N312:N315, N311, F312:F315),0)</f>
        <v>1415</v>
      </c>
      <c r="G316" s="155"/>
      <c r="H316" s="154">
        <f>TRUNC(SUMIF(N312:N315, N311, H312:H315),0)</f>
        <v>13863</v>
      </c>
      <c r="I316" s="155"/>
      <c r="J316" s="154">
        <f>TRUNC(SUMIF(N312:N315, N311, J312:J315),0)</f>
        <v>0</v>
      </c>
      <c r="K316" s="155"/>
      <c r="L316" s="154">
        <f>F316+H316+J316</f>
        <v>15278</v>
      </c>
      <c r="M316" s="144" t="s">
        <v>489</v>
      </c>
      <c r="N316" s="147" t="s">
        <v>668</v>
      </c>
      <c r="O316" s="147" t="s">
        <v>668</v>
      </c>
      <c r="P316" s="147" t="s">
        <v>489</v>
      </c>
      <c r="Q316" s="147" t="s">
        <v>489</v>
      </c>
      <c r="R316" s="147" t="s">
        <v>489</v>
      </c>
      <c r="S316" s="148"/>
      <c r="T316" s="148"/>
      <c r="U316" s="148"/>
      <c r="V316" s="148"/>
      <c r="W316" s="148"/>
      <c r="X316" s="148"/>
      <c r="Y316" s="148"/>
      <c r="Z316" s="148"/>
      <c r="AA316" s="148"/>
      <c r="AB316" s="148"/>
      <c r="AC316" s="148"/>
      <c r="AD316" s="148"/>
      <c r="AE316" s="148"/>
      <c r="AF316" s="148"/>
      <c r="AG316" s="148"/>
      <c r="AH316" s="148"/>
      <c r="AI316" s="148"/>
      <c r="AJ316" s="148"/>
      <c r="AK316" s="148"/>
      <c r="AL316" s="148"/>
      <c r="AM316" s="148"/>
      <c r="AN316" s="148"/>
      <c r="AO316" s="148"/>
      <c r="AP316" s="148"/>
      <c r="AQ316" s="148"/>
      <c r="AR316" s="148"/>
      <c r="AS316" s="148"/>
      <c r="AT316" s="148"/>
      <c r="AU316" s="148"/>
      <c r="AV316" s="147" t="s">
        <v>489</v>
      </c>
      <c r="AW316" s="147" t="s">
        <v>489</v>
      </c>
      <c r="AX316" s="147" t="s">
        <v>489</v>
      </c>
      <c r="AY316" s="147" t="s">
        <v>489</v>
      </c>
    </row>
    <row r="317" spans="1:51" ht="30" customHeight="1">
      <c r="A317" s="145"/>
      <c r="B317" s="145"/>
      <c r="C317" s="145"/>
      <c r="D317" s="145"/>
      <c r="E317" s="155"/>
      <c r="F317" s="154"/>
      <c r="G317" s="155"/>
      <c r="H317" s="154"/>
      <c r="I317" s="155"/>
      <c r="J317" s="154"/>
      <c r="K317" s="155"/>
      <c r="L317" s="154"/>
      <c r="M317" s="145"/>
    </row>
    <row r="318" spans="1:51" ht="30" customHeight="1">
      <c r="A318" s="311" t="s">
        <v>1115</v>
      </c>
      <c r="B318" s="311"/>
      <c r="C318" s="311"/>
      <c r="D318" s="311"/>
      <c r="E318" s="312"/>
      <c r="F318" s="313"/>
      <c r="G318" s="312"/>
      <c r="H318" s="313"/>
      <c r="I318" s="312"/>
      <c r="J318" s="313"/>
      <c r="K318" s="312"/>
      <c r="L318" s="313"/>
      <c r="M318" s="311"/>
      <c r="N318" s="153" t="s">
        <v>1868</v>
      </c>
    </row>
    <row r="319" spans="1:51" ht="30" customHeight="1">
      <c r="A319" s="144" t="s">
        <v>1114</v>
      </c>
      <c r="B319" s="144" t="s">
        <v>964</v>
      </c>
      <c r="C319" s="144" t="s">
        <v>309</v>
      </c>
      <c r="D319" s="145">
        <v>1</v>
      </c>
      <c r="E319" s="155">
        <f>'단가대비표(기계소방)'!O126</f>
        <v>1050</v>
      </c>
      <c r="F319" s="154">
        <f>TRUNC(E319*D319,1)</f>
        <v>1050</v>
      </c>
      <c r="G319" s="155">
        <f>'단가대비표(기계소방)'!P126</f>
        <v>0</v>
      </c>
      <c r="H319" s="154">
        <f>TRUNC(G319*D319,1)</f>
        <v>0</v>
      </c>
      <c r="I319" s="155">
        <f>'단가대비표(기계소방)'!V126</f>
        <v>0</v>
      </c>
      <c r="J319" s="154">
        <f>TRUNC(I319*D319,1)</f>
        <v>0</v>
      </c>
      <c r="K319" s="155">
        <f t="shared" ref="K319:L322" si="86">TRUNC(E319+G319+I319,1)</f>
        <v>1050</v>
      </c>
      <c r="L319" s="154">
        <f t="shared" si="86"/>
        <v>1050</v>
      </c>
      <c r="M319" s="144" t="s">
        <v>489</v>
      </c>
      <c r="N319" s="147" t="s">
        <v>1868</v>
      </c>
      <c r="O319" s="147" t="s">
        <v>2244</v>
      </c>
      <c r="P319" s="147" t="s">
        <v>485</v>
      </c>
      <c r="Q319" s="147" t="s">
        <v>485</v>
      </c>
      <c r="R319" s="147" t="s">
        <v>655</v>
      </c>
      <c r="S319" s="148"/>
      <c r="T319" s="148"/>
      <c r="U319" s="148"/>
      <c r="V319" s="148"/>
      <c r="W319" s="148"/>
      <c r="X319" s="148"/>
      <c r="Y319" s="148"/>
      <c r="Z319" s="148"/>
      <c r="AA319" s="148"/>
      <c r="AB319" s="148"/>
      <c r="AC319" s="148"/>
      <c r="AD319" s="148"/>
      <c r="AE319" s="148"/>
      <c r="AF319" s="148"/>
      <c r="AG319" s="148"/>
      <c r="AH319" s="148"/>
      <c r="AI319" s="148"/>
      <c r="AJ319" s="148"/>
      <c r="AK319" s="148"/>
      <c r="AL319" s="148"/>
      <c r="AM319" s="148"/>
      <c r="AN319" s="148"/>
      <c r="AO319" s="148"/>
      <c r="AP319" s="148"/>
      <c r="AQ319" s="148"/>
      <c r="AR319" s="148"/>
      <c r="AS319" s="148"/>
      <c r="AT319" s="148"/>
      <c r="AU319" s="148"/>
      <c r="AV319" s="147" t="s">
        <v>489</v>
      </c>
      <c r="AW319" s="147" t="s">
        <v>2245</v>
      </c>
      <c r="AX319" s="147" t="s">
        <v>489</v>
      </c>
      <c r="AY319" s="147" t="s">
        <v>489</v>
      </c>
    </row>
    <row r="320" spans="1:51" ht="30" customHeight="1">
      <c r="A320" s="144" t="s">
        <v>755</v>
      </c>
      <c r="B320" s="144" t="s">
        <v>664</v>
      </c>
      <c r="C320" s="144" t="s">
        <v>317</v>
      </c>
      <c r="D320" s="145">
        <v>5.6099999999999997E-2</v>
      </c>
      <c r="E320" s="155">
        <f>'단가대비표(기계소방)'!O196</f>
        <v>0</v>
      </c>
      <c r="F320" s="154">
        <f>TRUNC(E320*D320,1)</f>
        <v>0</v>
      </c>
      <c r="G320" s="155">
        <f>'단가대비표(기계소방)'!P196</f>
        <v>214118</v>
      </c>
      <c r="H320" s="154">
        <f>TRUNC(G320*D320,1)</f>
        <v>12012</v>
      </c>
      <c r="I320" s="155">
        <f>'단가대비표(기계소방)'!V196</f>
        <v>0</v>
      </c>
      <c r="J320" s="154">
        <f>TRUNC(I320*D320,1)</f>
        <v>0</v>
      </c>
      <c r="K320" s="155">
        <f t="shared" si="86"/>
        <v>214118</v>
      </c>
      <c r="L320" s="154">
        <f t="shared" si="86"/>
        <v>12012</v>
      </c>
      <c r="M320" s="144" t="s">
        <v>489</v>
      </c>
      <c r="N320" s="147" t="s">
        <v>1868</v>
      </c>
      <c r="O320" s="147" t="s">
        <v>1696</v>
      </c>
      <c r="P320" s="147" t="s">
        <v>485</v>
      </c>
      <c r="Q320" s="147" t="s">
        <v>485</v>
      </c>
      <c r="R320" s="147" t="s">
        <v>655</v>
      </c>
      <c r="S320" s="148"/>
      <c r="T320" s="148"/>
      <c r="U320" s="148"/>
      <c r="V320" s="148">
        <v>1</v>
      </c>
      <c r="W320" s="148"/>
      <c r="X320" s="148"/>
      <c r="Y320" s="148"/>
      <c r="Z320" s="148"/>
      <c r="AA320" s="148"/>
      <c r="AB320" s="148"/>
      <c r="AC320" s="148"/>
      <c r="AD320" s="148"/>
      <c r="AE320" s="148"/>
      <c r="AF320" s="148"/>
      <c r="AG320" s="148"/>
      <c r="AH320" s="148"/>
      <c r="AI320" s="148"/>
      <c r="AJ320" s="148"/>
      <c r="AK320" s="148"/>
      <c r="AL320" s="148"/>
      <c r="AM320" s="148"/>
      <c r="AN320" s="148"/>
      <c r="AO320" s="148"/>
      <c r="AP320" s="148"/>
      <c r="AQ320" s="148"/>
      <c r="AR320" s="148"/>
      <c r="AS320" s="148"/>
      <c r="AT320" s="148"/>
      <c r="AU320" s="148"/>
      <c r="AV320" s="147" t="s">
        <v>489</v>
      </c>
      <c r="AW320" s="147" t="s">
        <v>2246</v>
      </c>
      <c r="AX320" s="147" t="s">
        <v>489</v>
      </c>
      <c r="AY320" s="147" t="s">
        <v>489</v>
      </c>
    </row>
    <row r="321" spans="1:51" ht="30" customHeight="1">
      <c r="A321" s="144" t="s">
        <v>663</v>
      </c>
      <c r="B321" s="144" t="s">
        <v>664</v>
      </c>
      <c r="C321" s="144" t="s">
        <v>317</v>
      </c>
      <c r="D321" s="145">
        <v>2.9700000000000001E-2</v>
      </c>
      <c r="E321" s="155">
        <f>'단가대비표(기계소방)'!O191</f>
        <v>0</v>
      </c>
      <c r="F321" s="154">
        <f>TRUNC(E321*D321,1)</f>
        <v>0</v>
      </c>
      <c r="G321" s="155">
        <f>'단가대비표(기계소방)'!P191</f>
        <v>157068</v>
      </c>
      <c r="H321" s="154">
        <f>TRUNC(G321*D321,1)</f>
        <v>4664.8999999999996</v>
      </c>
      <c r="I321" s="155">
        <f>'단가대비표(기계소방)'!V191</f>
        <v>0</v>
      </c>
      <c r="J321" s="154">
        <f>TRUNC(I321*D321,1)</f>
        <v>0</v>
      </c>
      <c r="K321" s="155">
        <f t="shared" si="86"/>
        <v>157068</v>
      </c>
      <c r="L321" s="154">
        <f t="shared" si="86"/>
        <v>4664.8999999999996</v>
      </c>
      <c r="M321" s="144" t="s">
        <v>489</v>
      </c>
      <c r="N321" s="147" t="s">
        <v>1868</v>
      </c>
      <c r="O321" s="147" t="s">
        <v>1564</v>
      </c>
      <c r="P321" s="147" t="s">
        <v>485</v>
      </c>
      <c r="Q321" s="147" t="s">
        <v>485</v>
      </c>
      <c r="R321" s="147" t="s">
        <v>655</v>
      </c>
      <c r="S321" s="148"/>
      <c r="T321" s="148"/>
      <c r="U321" s="148"/>
      <c r="V321" s="148">
        <v>1</v>
      </c>
      <c r="W321" s="148"/>
      <c r="X321" s="148"/>
      <c r="Y321" s="148"/>
      <c r="Z321" s="148"/>
      <c r="AA321" s="148"/>
      <c r="AB321" s="148"/>
      <c r="AC321" s="148"/>
      <c r="AD321" s="148"/>
      <c r="AE321" s="148"/>
      <c r="AF321" s="148"/>
      <c r="AG321" s="148"/>
      <c r="AH321" s="148"/>
      <c r="AI321" s="148"/>
      <c r="AJ321" s="148"/>
      <c r="AK321" s="148"/>
      <c r="AL321" s="148"/>
      <c r="AM321" s="148"/>
      <c r="AN321" s="148"/>
      <c r="AO321" s="148"/>
      <c r="AP321" s="148"/>
      <c r="AQ321" s="148"/>
      <c r="AR321" s="148"/>
      <c r="AS321" s="148"/>
      <c r="AT321" s="148"/>
      <c r="AU321" s="148"/>
      <c r="AV321" s="147" t="s">
        <v>489</v>
      </c>
      <c r="AW321" s="147" t="s">
        <v>2247</v>
      </c>
      <c r="AX321" s="147" t="s">
        <v>489</v>
      </c>
      <c r="AY321" s="147" t="s">
        <v>489</v>
      </c>
    </row>
    <row r="322" spans="1:51" ht="30" customHeight="1">
      <c r="A322" s="144" t="s">
        <v>666</v>
      </c>
      <c r="B322" s="144" t="s">
        <v>667</v>
      </c>
      <c r="C322" s="144" t="s">
        <v>387</v>
      </c>
      <c r="D322" s="145">
        <v>1</v>
      </c>
      <c r="E322" s="155">
        <f>TRUNC(SUMIF(V319:V322, RIGHTB(O322, 1), H319:H322)*U322, 2)</f>
        <v>500.3</v>
      </c>
      <c r="F322" s="154">
        <f>TRUNC(E322*D322,1)</f>
        <v>500.3</v>
      </c>
      <c r="G322" s="155">
        <v>0</v>
      </c>
      <c r="H322" s="154">
        <f>TRUNC(G322*D322,1)</f>
        <v>0</v>
      </c>
      <c r="I322" s="155">
        <v>0</v>
      </c>
      <c r="J322" s="154">
        <f>TRUNC(I322*D322,1)</f>
        <v>0</v>
      </c>
      <c r="K322" s="155">
        <f t="shared" si="86"/>
        <v>500.3</v>
      </c>
      <c r="L322" s="154">
        <f t="shared" si="86"/>
        <v>500.3</v>
      </c>
      <c r="M322" s="144" t="s">
        <v>489</v>
      </c>
      <c r="N322" s="147" t="s">
        <v>1868</v>
      </c>
      <c r="O322" s="147" t="s">
        <v>1568</v>
      </c>
      <c r="P322" s="147" t="s">
        <v>485</v>
      </c>
      <c r="Q322" s="147" t="s">
        <v>485</v>
      </c>
      <c r="R322" s="147" t="s">
        <v>485</v>
      </c>
      <c r="S322" s="148">
        <v>1</v>
      </c>
      <c r="T322" s="148">
        <v>0</v>
      </c>
      <c r="U322" s="148">
        <v>0.03</v>
      </c>
      <c r="V322" s="148"/>
      <c r="W322" s="148"/>
      <c r="X322" s="148"/>
      <c r="Y322" s="148"/>
      <c r="Z322" s="148"/>
      <c r="AA322" s="148"/>
      <c r="AB322" s="148"/>
      <c r="AC322" s="148"/>
      <c r="AD322" s="148"/>
      <c r="AE322" s="148"/>
      <c r="AF322" s="148"/>
      <c r="AG322" s="148"/>
      <c r="AH322" s="148"/>
      <c r="AI322" s="148"/>
      <c r="AJ322" s="148"/>
      <c r="AK322" s="148"/>
      <c r="AL322" s="148"/>
      <c r="AM322" s="148"/>
      <c r="AN322" s="148"/>
      <c r="AO322" s="148"/>
      <c r="AP322" s="148"/>
      <c r="AQ322" s="148"/>
      <c r="AR322" s="148"/>
      <c r="AS322" s="148"/>
      <c r="AT322" s="148"/>
      <c r="AU322" s="148"/>
      <c r="AV322" s="147" t="s">
        <v>489</v>
      </c>
      <c r="AW322" s="147" t="s">
        <v>2248</v>
      </c>
      <c r="AX322" s="147" t="s">
        <v>489</v>
      </c>
      <c r="AY322" s="147" t="s">
        <v>489</v>
      </c>
    </row>
    <row r="323" spans="1:51" ht="30" customHeight="1">
      <c r="A323" s="144" t="s">
        <v>993</v>
      </c>
      <c r="B323" s="144" t="s">
        <v>489</v>
      </c>
      <c r="C323" s="144" t="s">
        <v>489</v>
      </c>
      <c r="D323" s="145"/>
      <c r="E323" s="155"/>
      <c r="F323" s="154">
        <f>TRUNC(SUMIF(N319:N322, N318, F319:F322),0)</f>
        <v>1550</v>
      </c>
      <c r="G323" s="155"/>
      <c r="H323" s="154">
        <f>TRUNC(SUMIF(N319:N322, N318, H319:H322),0)</f>
        <v>16676</v>
      </c>
      <c r="I323" s="155"/>
      <c r="J323" s="154">
        <f>TRUNC(SUMIF(N319:N322, N318, J319:J322),0)</f>
        <v>0</v>
      </c>
      <c r="K323" s="155"/>
      <c r="L323" s="154">
        <f>F323+H323+J323</f>
        <v>18226</v>
      </c>
      <c r="M323" s="144" t="s">
        <v>489</v>
      </c>
      <c r="N323" s="147" t="s">
        <v>668</v>
      </c>
      <c r="O323" s="147" t="s">
        <v>668</v>
      </c>
      <c r="P323" s="147" t="s">
        <v>489</v>
      </c>
      <c r="Q323" s="147" t="s">
        <v>489</v>
      </c>
      <c r="R323" s="147" t="s">
        <v>489</v>
      </c>
      <c r="S323" s="148"/>
      <c r="T323" s="148"/>
      <c r="U323" s="148"/>
      <c r="V323" s="148"/>
      <c r="W323" s="148"/>
      <c r="X323" s="148"/>
      <c r="Y323" s="148"/>
      <c r="Z323" s="148"/>
      <c r="AA323" s="148"/>
      <c r="AB323" s="148"/>
      <c r="AC323" s="148"/>
      <c r="AD323" s="148"/>
      <c r="AE323" s="148"/>
      <c r="AF323" s="148"/>
      <c r="AG323" s="148"/>
      <c r="AH323" s="148"/>
      <c r="AI323" s="148"/>
      <c r="AJ323" s="148"/>
      <c r="AK323" s="148"/>
      <c r="AL323" s="148"/>
      <c r="AM323" s="148"/>
      <c r="AN323" s="148"/>
      <c r="AO323" s="148"/>
      <c r="AP323" s="148"/>
      <c r="AQ323" s="148"/>
      <c r="AR323" s="148"/>
      <c r="AS323" s="148"/>
      <c r="AT323" s="148"/>
      <c r="AU323" s="148"/>
      <c r="AV323" s="147" t="s">
        <v>489</v>
      </c>
      <c r="AW323" s="147" t="s">
        <v>489</v>
      </c>
      <c r="AX323" s="147" t="s">
        <v>489</v>
      </c>
      <c r="AY323" s="147" t="s">
        <v>489</v>
      </c>
    </row>
    <row r="324" spans="1:51" ht="30" customHeight="1">
      <c r="A324" s="145"/>
      <c r="B324" s="145"/>
      <c r="C324" s="145"/>
      <c r="D324" s="145"/>
      <c r="E324" s="155"/>
      <c r="F324" s="154"/>
      <c r="G324" s="155"/>
      <c r="H324" s="154"/>
      <c r="I324" s="155"/>
      <c r="J324" s="154"/>
      <c r="K324" s="155"/>
      <c r="L324" s="154"/>
      <c r="M324" s="145"/>
    </row>
    <row r="325" spans="1:51" ht="30" customHeight="1">
      <c r="A325" s="311" t="s">
        <v>1116</v>
      </c>
      <c r="B325" s="311"/>
      <c r="C325" s="311"/>
      <c r="D325" s="311"/>
      <c r="E325" s="312"/>
      <c r="F325" s="313"/>
      <c r="G325" s="312"/>
      <c r="H325" s="313"/>
      <c r="I325" s="312"/>
      <c r="J325" s="313"/>
      <c r="K325" s="312"/>
      <c r="L325" s="313"/>
      <c r="M325" s="311"/>
      <c r="N325" s="153" t="s">
        <v>1871</v>
      </c>
    </row>
    <row r="326" spans="1:51" ht="30" customHeight="1">
      <c r="A326" s="144" t="s">
        <v>779</v>
      </c>
      <c r="B326" s="144" t="s">
        <v>823</v>
      </c>
      <c r="C326" s="144" t="s">
        <v>735</v>
      </c>
      <c r="D326" s="145">
        <v>1</v>
      </c>
      <c r="E326" s="155">
        <f>'단가대비표(기계소방)'!O46</f>
        <v>4272</v>
      </c>
      <c r="F326" s="154">
        <f>TRUNC(E326*D326,1)</f>
        <v>4272</v>
      </c>
      <c r="G326" s="155">
        <f>'단가대비표(기계소방)'!P46</f>
        <v>0</v>
      </c>
      <c r="H326" s="154">
        <f>TRUNC(G326*D326,1)</f>
        <v>0</v>
      </c>
      <c r="I326" s="155">
        <f>'단가대비표(기계소방)'!V46</f>
        <v>0</v>
      </c>
      <c r="J326" s="154">
        <f>TRUNC(I326*D326,1)</f>
        <v>0</v>
      </c>
      <c r="K326" s="155">
        <f t="shared" ref="K326:L330" si="87">TRUNC(E326+G326+I326,1)</f>
        <v>4272</v>
      </c>
      <c r="L326" s="154">
        <f t="shared" si="87"/>
        <v>4272</v>
      </c>
      <c r="M326" s="144" t="s">
        <v>489</v>
      </c>
      <c r="N326" s="147" t="s">
        <v>1871</v>
      </c>
      <c r="O326" s="147" t="s">
        <v>2249</v>
      </c>
      <c r="P326" s="147" t="s">
        <v>485</v>
      </c>
      <c r="Q326" s="147" t="s">
        <v>485</v>
      </c>
      <c r="R326" s="147" t="s">
        <v>655</v>
      </c>
      <c r="S326" s="148"/>
      <c r="T326" s="148"/>
      <c r="U326" s="148"/>
      <c r="V326" s="148"/>
      <c r="W326" s="148"/>
      <c r="X326" s="148"/>
      <c r="Y326" s="148"/>
      <c r="Z326" s="148"/>
      <c r="AA326" s="148"/>
      <c r="AB326" s="148"/>
      <c r="AC326" s="148"/>
      <c r="AD326" s="148"/>
      <c r="AE326" s="148"/>
      <c r="AF326" s="148"/>
      <c r="AG326" s="148"/>
      <c r="AH326" s="148"/>
      <c r="AI326" s="148"/>
      <c r="AJ326" s="148"/>
      <c r="AK326" s="148"/>
      <c r="AL326" s="148"/>
      <c r="AM326" s="148"/>
      <c r="AN326" s="148"/>
      <c r="AO326" s="148"/>
      <c r="AP326" s="148"/>
      <c r="AQ326" s="148"/>
      <c r="AR326" s="148"/>
      <c r="AS326" s="148"/>
      <c r="AT326" s="148"/>
      <c r="AU326" s="148"/>
      <c r="AV326" s="147" t="s">
        <v>489</v>
      </c>
      <c r="AW326" s="147" t="s">
        <v>2250</v>
      </c>
      <c r="AX326" s="147" t="s">
        <v>489</v>
      </c>
      <c r="AY326" s="147" t="s">
        <v>489</v>
      </c>
    </row>
    <row r="327" spans="1:51" ht="30" customHeight="1">
      <c r="A327" s="144" t="s">
        <v>1073</v>
      </c>
      <c r="B327" s="144" t="s">
        <v>819</v>
      </c>
      <c r="C327" s="144" t="s">
        <v>309</v>
      </c>
      <c r="D327" s="145">
        <v>1</v>
      </c>
      <c r="E327" s="155">
        <f>'단가대비표(기계소방)'!O67</f>
        <v>2777</v>
      </c>
      <c r="F327" s="154">
        <f>TRUNC(E327*D327,1)</f>
        <v>2777</v>
      </c>
      <c r="G327" s="155">
        <f>'단가대비표(기계소방)'!P67</f>
        <v>0</v>
      </c>
      <c r="H327" s="154">
        <f>TRUNC(G327*D327,1)</f>
        <v>0</v>
      </c>
      <c r="I327" s="155">
        <f>'단가대비표(기계소방)'!V67</f>
        <v>0</v>
      </c>
      <c r="J327" s="154">
        <f>TRUNC(I327*D327,1)</f>
        <v>0</v>
      </c>
      <c r="K327" s="155">
        <f t="shared" si="87"/>
        <v>2777</v>
      </c>
      <c r="L327" s="154">
        <f t="shared" si="87"/>
        <v>2777</v>
      </c>
      <c r="M327" s="144" t="s">
        <v>489</v>
      </c>
      <c r="N327" s="147" t="s">
        <v>1871</v>
      </c>
      <c r="O327" s="147" t="s">
        <v>2251</v>
      </c>
      <c r="P327" s="147" t="s">
        <v>485</v>
      </c>
      <c r="Q327" s="147" t="s">
        <v>485</v>
      </c>
      <c r="R327" s="147" t="s">
        <v>655</v>
      </c>
      <c r="S327" s="148"/>
      <c r="T327" s="148"/>
      <c r="U327" s="148"/>
      <c r="V327" s="148"/>
      <c r="W327" s="148"/>
      <c r="X327" s="148"/>
      <c r="Y327" s="148"/>
      <c r="Z327" s="148"/>
      <c r="AA327" s="148"/>
      <c r="AB327" s="148"/>
      <c r="AC327" s="148"/>
      <c r="AD327" s="148"/>
      <c r="AE327" s="148"/>
      <c r="AF327" s="148"/>
      <c r="AG327" s="148"/>
      <c r="AH327" s="148"/>
      <c r="AI327" s="148"/>
      <c r="AJ327" s="148"/>
      <c r="AK327" s="148"/>
      <c r="AL327" s="148"/>
      <c r="AM327" s="148"/>
      <c r="AN327" s="148"/>
      <c r="AO327" s="148"/>
      <c r="AP327" s="148"/>
      <c r="AQ327" s="148"/>
      <c r="AR327" s="148"/>
      <c r="AS327" s="148"/>
      <c r="AT327" s="148"/>
      <c r="AU327" s="148"/>
      <c r="AV327" s="147" t="s">
        <v>489</v>
      </c>
      <c r="AW327" s="147" t="s">
        <v>2252</v>
      </c>
      <c r="AX327" s="147" t="s">
        <v>489</v>
      </c>
      <c r="AY327" s="147" t="s">
        <v>489</v>
      </c>
    </row>
    <row r="328" spans="1:51" ht="30" customHeight="1">
      <c r="A328" s="144" t="s">
        <v>755</v>
      </c>
      <c r="B328" s="144" t="s">
        <v>664</v>
      </c>
      <c r="C328" s="144" t="s">
        <v>317</v>
      </c>
      <c r="D328" s="145">
        <v>3.9899999999999998E-2</v>
      </c>
      <c r="E328" s="155">
        <f>'단가대비표(기계소방)'!O196</f>
        <v>0</v>
      </c>
      <c r="F328" s="154">
        <f>TRUNC(E328*D328,1)</f>
        <v>0</v>
      </c>
      <c r="G328" s="155">
        <f>'단가대비표(기계소방)'!P196</f>
        <v>214118</v>
      </c>
      <c r="H328" s="154">
        <f>TRUNC(G328*D328,1)</f>
        <v>8543.2999999999993</v>
      </c>
      <c r="I328" s="155">
        <f>'단가대비표(기계소방)'!V196</f>
        <v>0</v>
      </c>
      <c r="J328" s="154">
        <f>TRUNC(I328*D328,1)</f>
        <v>0</v>
      </c>
      <c r="K328" s="155">
        <f t="shared" si="87"/>
        <v>214118</v>
      </c>
      <c r="L328" s="154">
        <f t="shared" si="87"/>
        <v>8543.2999999999993</v>
      </c>
      <c r="M328" s="144" t="s">
        <v>489</v>
      </c>
      <c r="N328" s="147" t="s">
        <v>1871</v>
      </c>
      <c r="O328" s="147" t="s">
        <v>1696</v>
      </c>
      <c r="P328" s="147" t="s">
        <v>485</v>
      </c>
      <c r="Q328" s="147" t="s">
        <v>485</v>
      </c>
      <c r="R328" s="147" t="s">
        <v>655</v>
      </c>
      <c r="S328" s="148"/>
      <c r="T328" s="148"/>
      <c r="U328" s="148"/>
      <c r="V328" s="148">
        <v>1</v>
      </c>
      <c r="W328" s="148"/>
      <c r="X328" s="148"/>
      <c r="Y328" s="148"/>
      <c r="Z328" s="148"/>
      <c r="AA328" s="148"/>
      <c r="AB328" s="148"/>
      <c r="AC328" s="148"/>
      <c r="AD328" s="148"/>
      <c r="AE328" s="148"/>
      <c r="AF328" s="148"/>
      <c r="AG328" s="148"/>
      <c r="AH328" s="148"/>
      <c r="AI328" s="148"/>
      <c r="AJ328" s="148"/>
      <c r="AK328" s="148"/>
      <c r="AL328" s="148"/>
      <c r="AM328" s="148"/>
      <c r="AN328" s="148"/>
      <c r="AO328" s="148"/>
      <c r="AP328" s="148"/>
      <c r="AQ328" s="148"/>
      <c r="AR328" s="148"/>
      <c r="AS328" s="148"/>
      <c r="AT328" s="148"/>
      <c r="AU328" s="148"/>
      <c r="AV328" s="147" t="s">
        <v>489</v>
      </c>
      <c r="AW328" s="147" t="s">
        <v>2253</v>
      </c>
      <c r="AX328" s="147" t="s">
        <v>489</v>
      </c>
      <c r="AY328" s="147" t="s">
        <v>489</v>
      </c>
    </row>
    <row r="329" spans="1:51" ht="30" customHeight="1">
      <c r="A329" s="144" t="s">
        <v>663</v>
      </c>
      <c r="B329" s="144" t="s">
        <v>664</v>
      </c>
      <c r="C329" s="144" t="s">
        <v>317</v>
      </c>
      <c r="D329" s="145">
        <v>3.9899999999999998E-2</v>
      </c>
      <c r="E329" s="155">
        <f>'단가대비표(기계소방)'!O191</f>
        <v>0</v>
      </c>
      <c r="F329" s="154">
        <f>TRUNC(E329*D329,1)</f>
        <v>0</v>
      </c>
      <c r="G329" s="155">
        <f>'단가대비표(기계소방)'!P191</f>
        <v>157068</v>
      </c>
      <c r="H329" s="154">
        <f>TRUNC(G329*D329,1)</f>
        <v>6267</v>
      </c>
      <c r="I329" s="155">
        <f>'단가대비표(기계소방)'!V191</f>
        <v>0</v>
      </c>
      <c r="J329" s="154">
        <f>TRUNC(I329*D329,1)</f>
        <v>0</v>
      </c>
      <c r="K329" s="155">
        <f t="shared" si="87"/>
        <v>157068</v>
      </c>
      <c r="L329" s="154">
        <f t="shared" si="87"/>
        <v>6267</v>
      </c>
      <c r="M329" s="144" t="s">
        <v>489</v>
      </c>
      <c r="N329" s="147" t="s">
        <v>1871</v>
      </c>
      <c r="O329" s="147" t="s">
        <v>1564</v>
      </c>
      <c r="P329" s="147" t="s">
        <v>485</v>
      </c>
      <c r="Q329" s="147" t="s">
        <v>485</v>
      </c>
      <c r="R329" s="147" t="s">
        <v>655</v>
      </c>
      <c r="S329" s="148"/>
      <c r="T329" s="148"/>
      <c r="U329" s="148"/>
      <c r="V329" s="148">
        <v>1</v>
      </c>
      <c r="W329" s="148"/>
      <c r="X329" s="148"/>
      <c r="Y329" s="148"/>
      <c r="Z329" s="148"/>
      <c r="AA329" s="148"/>
      <c r="AB329" s="148"/>
      <c r="AC329" s="148"/>
      <c r="AD329" s="148"/>
      <c r="AE329" s="148"/>
      <c r="AF329" s="148"/>
      <c r="AG329" s="148"/>
      <c r="AH329" s="148"/>
      <c r="AI329" s="148"/>
      <c r="AJ329" s="148"/>
      <c r="AK329" s="148"/>
      <c r="AL329" s="148"/>
      <c r="AM329" s="148"/>
      <c r="AN329" s="148"/>
      <c r="AO329" s="148"/>
      <c r="AP329" s="148"/>
      <c r="AQ329" s="148"/>
      <c r="AR329" s="148"/>
      <c r="AS329" s="148"/>
      <c r="AT329" s="148"/>
      <c r="AU329" s="148"/>
      <c r="AV329" s="147" t="s">
        <v>489</v>
      </c>
      <c r="AW329" s="147" t="s">
        <v>2254</v>
      </c>
      <c r="AX329" s="147" t="s">
        <v>489</v>
      </c>
      <c r="AY329" s="147" t="s">
        <v>489</v>
      </c>
    </row>
    <row r="330" spans="1:51" ht="30" customHeight="1">
      <c r="A330" s="144" t="s">
        <v>666</v>
      </c>
      <c r="B330" s="144" t="s">
        <v>667</v>
      </c>
      <c r="C330" s="144" t="s">
        <v>387</v>
      </c>
      <c r="D330" s="145">
        <v>1</v>
      </c>
      <c r="E330" s="155">
        <f>TRUNC(SUMIF(V326:V330, RIGHTB(O330, 1), H326:H330)*U330, 2)</f>
        <v>444.3</v>
      </c>
      <c r="F330" s="154">
        <f>TRUNC(E330*D330,1)</f>
        <v>444.3</v>
      </c>
      <c r="G330" s="155">
        <v>0</v>
      </c>
      <c r="H330" s="154">
        <f>TRUNC(G330*D330,1)</f>
        <v>0</v>
      </c>
      <c r="I330" s="155">
        <v>0</v>
      </c>
      <c r="J330" s="154">
        <f>TRUNC(I330*D330,1)</f>
        <v>0</v>
      </c>
      <c r="K330" s="155">
        <f t="shared" si="87"/>
        <v>444.3</v>
      </c>
      <c r="L330" s="154">
        <f t="shared" si="87"/>
        <v>444.3</v>
      </c>
      <c r="M330" s="144" t="s">
        <v>489</v>
      </c>
      <c r="N330" s="147" t="s">
        <v>1871</v>
      </c>
      <c r="O330" s="147" t="s">
        <v>1568</v>
      </c>
      <c r="P330" s="147" t="s">
        <v>485</v>
      </c>
      <c r="Q330" s="147" t="s">
        <v>485</v>
      </c>
      <c r="R330" s="147" t="s">
        <v>485</v>
      </c>
      <c r="S330" s="148">
        <v>1</v>
      </c>
      <c r="T330" s="148">
        <v>0</v>
      </c>
      <c r="U330" s="148">
        <v>0.03</v>
      </c>
      <c r="V330" s="148"/>
      <c r="W330" s="148"/>
      <c r="X330" s="148"/>
      <c r="Y330" s="148"/>
      <c r="Z330" s="148"/>
      <c r="AA330" s="148"/>
      <c r="AB330" s="148"/>
      <c r="AC330" s="148"/>
      <c r="AD330" s="148"/>
      <c r="AE330" s="148"/>
      <c r="AF330" s="148"/>
      <c r="AG330" s="148"/>
      <c r="AH330" s="148"/>
      <c r="AI330" s="148"/>
      <c r="AJ330" s="148"/>
      <c r="AK330" s="148"/>
      <c r="AL330" s="148"/>
      <c r="AM330" s="148"/>
      <c r="AN330" s="148"/>
      <c r="AO330" s="148"/>
      <c r="AP330" s="148"/>
      <c r="AQ330" s="148"/>
      <c r="AR330" s="148"/>
      <c r="AS330" s="148"/>
      <c r="AT330" s="148"/>
      <c r="AU330" s="148"/>
      <c r="AV330" s="147" t="s">
        <v>489</v>
      </c>
      <c r="AW330" s="147" t="s">
        <v>2255</v>
      </c>
      <c r="AX330" s="147" t="s">
        <v>489</v>
      </c>
      <c r="AY330" s="147" t="s">
        <v>489</v>
      </c>
    </row>
    <row r="331" spans="1:51" ht="30" customHeight="1">
      <c r="A331" s="144" t="s">
        <v>993</v>
      </c>
      <c r="B331" s="144" t="s">
        <v>489</v>
      </c>
      <c r="C331" s="144" t="s">
        <v>489</v>
      </c>
      <c r="D331" s="145"/>
      <c r="E331" s="155"/>
      <c r="F331" s="154">
        <f>TRUNC(SUMIF(N326:N330, N325, F326:F330),0)</f>
        <v>7493</v>
      </c>
      <c r="G331" s="155"/>
      <c r="H331" s="154">
        <f>TRUNC(SUMIF(N326:N330, N325, H326:H330),0)</f>
        <v>14810</v>
      </c>
      <c r="I331" s="155"/>
      <c r="J331" s="154">
        <f>TRUNC(SUMIF(N326:N330, N325, J326:J330),0)</f>
        <v>0</v>
      </c>
      <c r="K331" s="155"/>
      <c r="L331" s="154">
        <f>F331+H331+J331</f>
        <v>22303</v>
      </c>
      <c r="M331" s="144" t="s">
        <v>489</v>
      </c>
      <c r="N331" s="147" t="s">
        <v>668</v>
      </c>
      <c r="O331" s="147" t="s">
        <v>668</v>
      </c>
      <c r="P331" s="147" t="s">
        <v>489</v>
      </c>
      <c r="Q331" s="147" t="s">
        <v>489</v>
      </c>
      <c r="R331" s="147" t="s">
        <v>489</v>
      </c>
      <c r="S331" s="148"/>
      <c r="T331" s="148"/>
      <c r="U331" s="148"/>
      <c r="V331" s="148"/>
      <c r="W331" s="148"/>
      <c r="X331" s="148"/>
      <c r="Y331" s="148"/>
      <c r="Z331" s="148"/>
      <c r="AA331" s="148"/>
      <c r="AB331" s="148"/>
      <c r="AC331" s="148"/>
      <c r="AD331" s="148"/>
      <c r="AE331" s="148"/>
      <c r="AF331" s="148"/>
      <c r="AG331" s="148"/>
      <c r="AH331" s="148"/>
      <c r="AI331" s="148"/>
      <c r="AJ331" s="148"/>
      <c r="AK331" s="148"/>
      <c r="AL331" s="148"/>
      <c r="AM331" s="148"/>
      <c r="AN331" s="148"/>
      <c r="AO331" s="148"/>
      <c r="AP331" s="148"/>
      <c r="AQ331" s="148"/>
      <c r="AR331" s="148"/>
      <c r="AS331" s="148"/>
      <c r="AT331" s="148"/>
      <c r="AU331" s="148"/>
      <c r="AV331" s="147" t="s">
        <v>489</v>
      </c>
      <c r="AW331" s="147" t="s">
        <v>489</v>
      </c>
      <c r="AX331" s="147" t="s">
        <v>489</v>
      </c>
      <c r="AY331" s="147" t="s">
        <v>489</v>
      </c>
    </row>
    <row r="332" spans="1:51" ht="30" customHeight="1">
      <c r="A332" s="145"/>
      <c r="B332" s="145"/>
      <c r="C332" s="145"/>
      <c r="D332" s="145"/>
      <c r="E332" s="155"/>
      <c r="F332" s="154"/>
      <c r="G332" s="155"/>
      <c r="H332" s="154"/>
      <c r="I332" s="155"/>
      <c r="J332" s="154"/>
      <c r="K332" s="155"/>
      <c r="L332" s="154"/>
      <c r="M332" s="145"/>
    </row>
    <row r="333" spans="1:51" ht="30" customHeight="1">
      <c r="A333" s="311" t="s">
        <v>1117</v>
      </c>
      <c r="B333" s="311"/>
      <c r="C333" s="311"/>
      <c r="D333" s="311"/>
      <c r="E333" s="312"/>
      <c r="F333" s="313"/>
      <c r="G333" s="312"/>
      <c r="H333" s="313"/>
      <c r="I333" s="312"/>
      <c r="J333" s="313"/>
      <c r="K333" s="312"/>
      <c r="L333" s="313"/>
      <c r="M333" s="311"/>
      <c r="N333" s="153" t="s">
        <v>1873</v>
      </c>
    </row>
    <row r="334" spans="1:51" ht="30" customHeight="1">
      <c r="A334" s="144" t="s">
        <v>779</v>
      </c>
      <c r="B334" s="144" t="s">
        <v>824</v>
      </c>
      <c r="C334" s="144" t="s">
        <v>735</v>
      </c>
      <c r="D334" s="145">
        <v>1</v>
      </c>
      <c r="E334" s="155">
        <f>'단가대비표(기계소방)'!O47</f>
        <v>4032</v>
      </c>
      <c r="F334" s="154">
        <f>TRUNC(E334*D334,1)</f>
        <v>4032</v>
      </c>
      <c r="G334" s="155">
        <f>'단가대비표(기계소방)'!P47</f>
        <v>0</v>
      </c>
      <c r="H334" s="154">
        <f>TRUNC(G334*D334,1)</f>
        <v>0</v>
      </c>
      <c r="I334" s="155">
        <f>'단가대비표(기계소방)'!V47</f>
        <v>0</v>
      </c>
      <c r="J334" s="154">
        <f>TRUNC(I334*D334,1)</f>
        <v>0</v>
      </c>
      <c r="K334" s="155">
        <f t="shared" ref="K334:L338" si="88">TRUNC(E334+G334+I334,1)</f>
        <v>4032</v>
      </c>
      <c r="L334" s="154">
        <f t="shared" si="88"/>
        <v>4032</v>
      </c>
      <c r="M334" s="144" t="s">
        <v>489</v>
      </c>
      <c r="N334" s="147" t="s">
        <v>1873</v>
      </c>
      <c r="O334" s="147" t="s">
        <v>2256</v>
      </c>
      <c r="P334" s="147" t="s">
        <v>485</v>
      </c>
      <c r="Q334" s="147" t="s">
        <v>485</v>
      </c>
      <c r="R334" s="147" t="s">
        <v>655</v>
      </c>
      <c r="S334" s="148"/>
      <c r="T334" s="148"/>
      <c r="U334" s="148"/>
      <c r="V334" s="148"/>
      <c r="W334" s="148"/>
      <c r="X334" s="148"/>
      <c r="Y334" s="148"/>
      <c r="Z334" s="148"/>
      <c r="AA334" s="148"/>
      <c r="AB334" s="148"/>
      <c r="AC334" s="148"/>
      <c r="AD334" s="148"/>
      <c r="AE334" s="148"/>
      <c r="AF334" s="148"/>
      <c r="AG334" s="148"/>
      <c r="AH334" s="148"/>
      <c r="AI334" s="148"/>
      <c r="AJ334" s="148"/>
      <c r="AK334" s="148"/>
      <c r="AL334" s="148"/>
      <c r="AM334" s="148"/>
      <c r="AN334" s="148"/>
      <c r="AO334" s="148"/>
      <c r="AP334" s="148"/>
      <c r="AQ334" s="148"/>
      <c r="AR334" s="148"/>
      <c r="AS334" s="148"/>
      <c r="AT334" s="148"/>
      <c r="AU334" s="148"/>
      <c r="AV334" s="147" t="s">
        <v>489</v>
      </c>
      <c r="AW334" s="147" t="s">
        <v>2257</v>
      </c>
      <c r="AX334" s="147" t="s">
        <v>489</v>
      </c>
      <c r="AY334" s="147" t="s">
        <v>489</v>
      </c>
    </row>
    <row r="335" spans="1:51" ht="30" customHeight="1">
      <c r="A335" s="144" t="s">
        <v>1073</v>
      </c>
      <c r="B335" s="144" t="s">
        <v>820</v>
      </c>
      <c r="C335" s="144" t="s">
        <v>309</v>
      </c>
      <c r="D335" s="145">
        <v>1</v>
      </c>
      <c r="E335" s="155">
        <f>'단가대비표(기계소방)'!O68</f>
        <v>3062</v>
      </c>
      <c r="F335" s="154">
        <f>TRUNC(E335*D335,1)</f>
        <v>3062</v>
      </c>
      <c r="G335" s="155">
        <f>'단가대비표(기계소방)'!P68</f>
        <v>0</v>
      </c>
      <c r="H335" s="154">
        <f>TRUNC(G335*D335,1)</f>
        <v>0</v>
      </c>
      <c r="I335" s="155">
        <f>'단가대비표(기계소방)'!V68</f>
        <v>0</v>
      </c>
      <c r="J335" s="154">
        <f>TRUNC(I335*D335,1)</f>
        <v>0</v>
      </c>
      <c r="K335" s="155">
        <f t="shared" si="88"/>
        <v>3062</v>
      </c>
      <c r="L335" s="154">
        <f t="shared" si="88"/>
        <v>3062</v>
      </c>
      <c r="M335" s="144" t="s">
        <v>489</v>
      </c>
      <c r="N335" s="147" t="s">
        <v>1873</v>
      </c>
      <c r="O335" s="147" t="s">
        <v>2258</v>
      </c>
      <c r="P335" s="147" t="s">
        <v>485</v>
      </c>
      <c r="Q335" s="147" t="s">
        <v>485</v>
      </c>
      <c r="R335" s="147" t="s">
        <v>655</v>
      </c>
      <c r="S335" s="148"/>
      <c r="T335" s="148"/>
      <c r="U335" s="148"/>
      <c r="V335" s="148"/>
      <c r="W335" s="148"/>
      <c r="X335" s="148"/>
      <c r="Y335" s="148"/>
      <c r="Z335" s="148"/>
      <c r="AA335" s="148"/>
      <c r="AB335" s="148"/>
      <c r="AC335" s="148"/>
      <c r="AD335" s="148"/>
      <c r="AE335" s="148"/>
      <c r="AF335" s="148"/>
      <c r="AG335" s="148"/>
      <c r="AH335" s="148"/>
      <c r="AI335" s="148"/>
      <c r="AJ335" s="148"/>
      <c r="AK335" s="148"/>
      <c r="AL335" s="148"/>
      <c r="AM335" s="148"/>
      <c r="AN335" s="148"/>
      <c r="AO335" s="148"/>
      <c r="AP335" s="148"/>
      <c r="AQ335" s="148"/>
      <c r="AR335" s="148"/>
      <c r="AS335" s="148"/>
      <c r="AT335" s="148"/>
      <c r="AU335" s="148"/>
      <c r="AV335" s="147" t="s">
        <v>489</v>
      </c>
      <c r="AW335" s="147" t="s">
        <v>2259</v>
      </c>
      <c r="AX335" s="147" t="s">
        <v>489</v>
      </c>
      <c r="AY335" s="147" t="s">
        <v>489</v>
      </c>
    </row>
    <row r="336" spans="1:51" ht="30" customHeight="1">
      <c r="A336" s="144" t="s">
        <v>755</v>
      </c>
      <c r="B336" s="144" t="s">
        <v>664</v>
      </c>
      <c r="C336" s="144" t="s">
        <v>317</v>
      </c>
      <c r="D336" s="145">
        <v>3.9899999999999998E-2</v>
      </c>
      <c r="E336" s="155">
        <f>'단가대비표(기계소방)'!O196</f>
        <v>0</v>
      </c>
      <c r="F336" s="154">
        <f>TRUNC(E336*D336,1)</f>
        <v>0</v>
      </c>
      <c r="G336" s="155">
        <f>'단가대비표(기계소방)'!P196</f>
        <v>214118</v>
      </c>
      <c r="H336" s="154">
        <f>TRUNC(G336*D336,1)</f>
        <v>8543.2999999999993</v>
      </c>
      <c r="I336" s="155">
        <f>'단가대비표(기계소방)'!V196</f>
        <v>0</v>
      </c>
      <c r="J336" s="154">
        <f>TRUNC(I336*D336,1)</f>
        <v>0</v>
      </c>
      <c r="K336" s="155">
        <f t="shared" si="88"/>
        <v>214118</v>
      </c>
      <c r="L336" s="154">
        <f t="shared" si="88"/>
        <v>8543.2999999999993</v>
      </c>
      <c r="M336" s="144" t="s">
        <v>489</v>
      </c>
      <c r="N336" s="147" t="s">
        <v>1873</v>
      </c>
      <c r="O336" s="147" t="s">
        <v>1696</v>
      </c>
      <c r="P336" s="147" t="s">
        <v>485</v>
      </c>
      <c r="Q336" s="147" t="s">
        <v>485</v>
      </c>
      <c r="R336" s="147" t="s">
        <v>655</v>
      </c>
      <c r="S336" s="148"/>
      <c r="T336" s="148"/>
      <c r="U336" s="148"/>
      <c r="V336" s="148">
        <v>1</v>
      </c>
      <c r="W336" s="148"/>
      <c r="X336" s="148"/>
      <c r="Y336" s="148"/>
      <c r="Z336" s="148"/>
      <c r="AA336" s="148"/>
      <c r="AB336" s="148"/>
      <c r="AC336" s="148"/>
      <c r="AD336" s="148"/>
      <c r="AE336" s="148"/>
      <c r="AF336" s="148"/>
      <c r="AG336" s="148"/>
      <c r="AH336" s="148"/>
      <c r="AI336" s="148"/>
      <c r="AJ336" s="148"/>
      <c r="AK336" s="148"/>
      <c r="AL336" s="148"/>
      <c r="AM336" s="148"/>
      <c r="AN336" s="148"/>
      <c r="AO336" s="148"/>
      <c r="AP336" s="148"/>
      <c r="AQ336" s="148"/>
      <c r="AR336" s="148"/>
      <c r="AS336" s="148"/>
      <c r="AT336" s="148"/>
      <c r="AU336" s="148"/>
      <c r="AV336" s="147" t="s">
        <v>489</v>
      </c>
      <c r="AW336" s="147" t="s">
        <v>2260</v>
      </c>
      <c r="AX336" s="147" t="s">
        <v>489</v>
      </c>
      <c r="AY336" s="147" t="s">
        <v>489</v>
      </c>
    </row>
    <row r="337" spans="1:51" ht="30" customHeight="1">
      <c r="A337" s="144" t="s">
        <v>663</v>
      </c>
      <c r="B337" s="144" t="s">
        <v>664</v>
      </c>
      <c r="C337" s="144" t="s">
        <v>317</v>
      </c>
      <c r="D337" s="145">
        <v>3.9899999999999998E-2</v>
      </c>
      <c r="E337" s="155">
        <f>'단가대비표(기계소방)'!O191</f>
        <v>0</v>
      </c>
      <c r="F337" s="154">
        <f>TRUNC(E337*D337,1)</f>
        <v>0</v>
      </c>
      <c r="G337" s="155">
        <f>'단가대비표(기계소방)'!P191</f>
        <v>157068</v>
      </c>
      <c r="H337" s="154">
        <f>TRUNC(G337*D337,1)</f>
        <v>6267</v>
      </c>
      <c r="I337" s="155">
        <f>'단가대비표(기계소방)'!V191</f>
        <v>0</v>
      </c>
      <c r="J337" s="154">
        <f>TRUNC(I337*D337,1)</f>
        <v>0</v>
      </c>
      <c r="K337" s="155">
        <f t="shared" si="88"/>
        <v>157068</v>
      </c>
      <c r="L337" s="154">
        <f t="shared" si="88"/>
        <v>6267</v>
      </c>
      <c r="M337" s="144" t="s">
        <v>489</v>
      </c>
      <c r="N337" s="147" t="s">
        <v>1873</v>
      </c>
      <c r="O337" s="147" t="s">
        <v>1564</v>
      </c>
      <c r="P337" s="147" t="s">
        <v>485</v>
      </c>
      <c r="Q337" s="147" t="s">
        <v>485</v>
      </c>
      <c r="R337" s="147" t="s">
        <v>655</v>
      </c>
      <c r="S337" s="148"/>
      <c r="T337" s="148"/>
      <c r="U337" s="148"/>
      <c r="V337" s="148">
        <v>1</v>
      </c>
      <c r="W337" s="148"/>
      <c r="X337" s="148"/>
      <c r="Y337" s="148"/>
      <c r="Z337" s="148"/>
      <c r="AA337" s="148"/>
      <c r="AB337" s="148"/>
      <c r="AC337" s="148"/>
      <c r="AD337" s="148"/>
      <c r="AE337" s="148"/>
      <c r="AF337" s="148"/>
      <c r="AG337" s="148"/>
      <c r="AH337" s="148"/>
      <c r="AI337" s="148"/>
      <c r="AJ337" s="148"/>
      <c r="AK337" s="148"/>
      <c r="AL337" s="148"/>
      <c r="AM337" s="148"/>
      <c r="AN337" s="148"/>
      <c r="AO337" s="148"/>
      <c r="AP337" s="148"/>
      <c r="AQ337" s="148"/>
      <c r="AR337" s="148"/>
      <c r="AS337" s="148"/>
      <c r="AT337" s="148"/>
      <c r="AU337" s="148"/>
      <c r="AV337" s="147" t="s">
        <v>489</v>
      </c>
      <c r="AW337" s="147" t="s">
        <v>2261</v>
      </c>
      <c r="AX337" s="147" t="s">
        <v>489</v>
      </c>
      <c r="AY337" s="147" t="s">
        <v>489</v>
      </c>
    </row>
    <row r="338" spans="1:51" ht="30" customHeight="1">
      <c r="A338" s="144" t="s">
        <v>666</v>
      </c>
      <c r="B338" s="144" t="s">
        <v>667</v>
      </c>
      <c r="C338" s="144" t="s">
        <v>387</v>
      </c>
      <c r="D338" s="145">
        <v>1</v>
      </c>
      <c r="E338" s="155">
        <f>TRUNC(SUMIF(V334:V338, RIGHTB(O338, 1), H334:H338)*U338, 2)</f>
        <v>444.3</v>
      </c>
      <c r="F338" s="154">
        <f>TRUNC(E338*D338,1)</f>
        <v>444.3</v>
      </c>
      <c r="G338" s="155">
        <v>0</v>
      </c>
      <c r="H338" s="154">
        <f>TRUNC(G338*D338,1)</f>
        <v>0</v>
      </c>
      <c r="I338" s="155">
        <v>0</v>
      </c>
      <c r="J338" s="154">
        <f>TRUNC(I338*D338,1)</f>
        <v>0</v>
      </c>
      <c r="K338" s="155">
        <f t="shared" si="88"/>
        <v>444.3</v>
      </c>
      <c r="L338" s="154">
        <f t="shared" si="88"/>
        <v>444.3</v>
      </c>
      <c r="M338" s="144" t="s">
        <v>489</v>
      </c>
      <c r="N338" s="147" t="s">
        <v>1873</v>
      </c>
      <c r="O338" s="147" t="s">
        <v>1568</v>
      </c>
      <c r="P338" s="147" t="s">
        <v>485</v>
      </c>
      <c r="Q338" s="147" t="s">
        <v>485</v>
      </c>
      <c r="R338" s="147" t="s">
        <v>485</v>
      </c>
      <c r="S338" s="148">
        <v>1</v>
      </c>
      <c r="T338" s="148">
        <v>0</v>
      </c>
      <c r="U338" s="148">
        <v>0.03</v>
      </c>
      <c r="V338" s="148"/>
      <c r="W338" s="148"/>
      <c r="X338" s="148"/>
      <c r="Y338" s="148"/>
      <c r="Z338" s="148"/>
      <c r="AA338" s="148"/>
      <c r="AB338" s="148"/>
      <c r="AC338" s="148"/>
      <c r="AD338" s="148"/>
      <c r="AE338" s="148"/>
      <c r="AF338" s="148"/>
      <c r="AG338" s="148"/>
      <c r="AH338" s="148"/>
      <c r="AI338" s="148"/>
      <c r="AJ338" s="148"/>
      <c r="AK338" s="148"/>
      <c r="AL338" s="148"/>
      <c r="AM338" s="148"/>
      <c r="AN338" s="148"/>
      <c r="AO338" s="148"/>
      <c r="AP338" s="148"/>
      <c r="AQ338" s="148"/>
      <c r="AR338" s="148"/>
      <c r="AS338" s="148"/>
      <c r="AT338" s="148"/>
      <c r="AU338" s="148"/>
      <c r="AV338" s="147" t="s">
        <v>489</v>
      </c>
      <c r="AW338" s="147" t="s">
        <v>2262</v>
      </c>
      <c r="AX338" s="147" t="s">
        <v>489</v>
      </c>
      <c r="AY338" s="147" t="s">
        <v>489</v>
      </c>
    </row>
    <row r="339" spans="1:51" ht="30" customHeight="1">
      <c r="A339" s="144" t="s">
        <v>993</v>
      </c>
      <c r="B339" s="144" t="s">
        <v>489</v>
      </c>
      <c r="C339" s="144" t="s">
        <v>489</v>
      </c>
      <c r="D339" s="145"/>
      <c r="E339" s="155"/>
      <c r="F339" s="154">
        <f>TRUNC(SUMIF(N334:N338, N333, F334:F338),0)</f>
        <v>7538</v>
      </c>
      <c r="G339" s="155"/>
      <c r="H339" s="154">
        <f>TRUNC(SUMIF(N334:N338, N333, H334:H338),0)</f>
        <v>14810</v>
      </c>
      <c r="I339" s="155"/>
      <c r="J339" s="154">
        <f>TRUNC(SUMIF(N334:N338, N333, J334:J338),0)</f>
        <v>0</v>
      </c>
      <c r="K339" s="155"/>
      <c r="L339" s="154">
        <f>F339+H339+J339</f>
        <v>22348</v>
      </c>
      <c r="M339" s="144" t="s">
        <v>489</v>
      </c>
      <c r="N339" s="147" t="s">
        <v>668</v>
      </c>
      <c r="O339" s="147" t="s">
        <v>668</v>
      </c>
      <c r="P339" s="147" t="s">
        <v>489</v>
      </c>
      <c r="Q339" s="147" t="s">
        <v>489</v>
      </c>
      <c r="R339" s="147" t="s">
        <v>489</v>
      </c>
      <c r="S339" s="148"/>
      <c r="T339" s="148"/>
      <c r="U339" s="148"/>
      <c r="V339" s="148"/>
      <c r="W339" s="148"/>
      <c r="X339" s="148"/>
      <c r="Y339" s="148"/>
      <c r="Z339" s="148"/>
      <c r="AA339" s="148"/>
      <c r="AB339" s="148"/>
      <c r="AC339" s="148"/>
      <c r="AD339" s="148"/>
      <c r="AE339" s="148"/>
      <c r="AF339" s="148"/>
      <c r="AG339" s="148"/>
      <c r="AH339" s="148"/>
      <c r="AI339" s="148"/>
      <c r="AJ339" s="148"/>
      <c r="AK339" s="148"/>
      <c r="AL339" s="148"/>
      <c r="AM339" s="148"/>
      <c r="AN339" s="148"/>
      <c r="AO339" s="148"/>
      <c r="AP339" s="148"/>
      <c r="AQ339" s="148"/>
      <c r="AR339" s="148"/>
      <c r="AS339" s="148"/>
      <c r="AT339" s="148"/>
      <c r="AU339" s="148"/>
      <c r="AV339" s="147" t="s">
        <v>489</v>
      </c>
      <c r="AW339" s="147" t="s">
        <v>489</v>
      </c>
      <c r="AX339" s="147" t="s">
        <v>489</v>
      </c>
      <c r="AY339" s="147" t="s">
        <v>489</v>
      </c>
    </row>
    <row r="340" spans="1:51" ht="30" customHeight="1">
      <c r="A340" s="145"/>
      <c r="B340" s="145"/>
      <c r="C340" s="145"/>
      <c r="D340" s="145"/>
      <c r="E340" s="155"/>
      <c r="F340" s="154"/>
      <c r="G340" s="155"/>
      <c r="H340" s="154"/>
      <c r="I340" s="155"/>
      <c r="J340" s="154"/>
      <c r="K340" s="155"/>
      <c r="L340" s="154"/>
      <c r="M340" s="145"/>
    </row>
    <row r="341" spans="1:51" ht="30" customHeight="1">
      <c r="A341" s="311" t="s">
        <v>1118</v>
      </c>
      <c r="B341" s="311"/>
      <c r="C341" s="311"/>
      <c r="D341" s="311"/>
      <c r="E341" s="312"/>
      <c r="F341" s="313"/>
      <c r="G341" s="312"/>
      <c r="H341" s="313"/>
      <c r="I341" s="312"/>
      <c r="J341" s="313"/>
      <c r="K341" s="312"/>
      <c r="L341" s="313"/>
      <c r="M341" s="311"/>
      <c r="N341" s="153" t="s">
        <v>1875</v>
      </c>
    </row>
    <row r="342" spans="1:51" ht="30" customHeight="1">
      <c r="A342" s="144" t="s">
        <v>779</v>
      </c>
      <c r="B342" s="144" t="s">
        <v>825</v>
      </c>
      <c r="C342" s="144" t="s">
        <v>735</v>
      </c>
      <c r="D342" s="145">
        <v>1</v>
      </c>
      <c r="E342" s="155">
        <f>'단가대비표(기계소방)'!O48</f>
        <v>5160</v>
      </c>
      <c r="F342" s="154">
        <f>TRUNC(E342*D342,1)</f>
        <v>5160</v>
      </c>
      <c r="G342" s="155">
        <f>'단가대비표(기계소방)'!P48</f>
        <v>0</v>
      </c>
      <c r="H342" s="154">
        <f>TRUNC(G342*D342,1)</f>
        <v>0</v>
      </c>
      <c r="I342" s="155">
        <f>'단가대비표(기계소방)'!V48</f>
        <v>0</v>
      </c>
      <c r="J342" s="154">
        <f>TRUNC(I342*D342,1)</f>
        <v>0</v>
      </c>
      <c r="K342" s="155">
        <f t="shared" ref="K342:L346" si="89">TRUNC(E342+G342+I342,1)</f>
        <v>5160</v>
      </c>
      <c r="L342" s="154">
        <f t="shared" si="89"/>
        <v>5160</v>
      </c>
      <c r="M342" s="144" t="s">
        <v>489</v>
      </c>
      <c r="N342" s="147" t="s">
        <v>1875</v>
      </c>
      <c r="O342" s="147" t="s">
        <v>2263</v>
      </c>
      <c r="P342" s="147" t="s">
        <v>485</v>
      </c>
      <c r="Q342" s="147" t="s">
        <v>485</v>
      </c>
      <c r="R342" s="147" t="s">
        <v>655</v>
      </c>
      <c r="S342" s="148"/>
      <c r="T342" s="148"/>
      <c r="U342" s="148"/>
      <c r="V342" s="148"/>
      <c r="W342" s="148"/>
      <c r="X342" s="148"/>
      <c r="Y342" s="148"/>
      <c r="Z342" s="148"/>
      <c r="AA342" s="148"/>
      <c r="AB342" s="148"/>
      <c r="AC342" s="148"/>
      <c r="AD342" s="148"/>
      <c r="AE342" s="148"/>
      <c r="AF342" s="148"/>
      <c r="AG342" s="148"/>
      <c r="AH342" s="148"/>
      <c r="AI342" s="148"/>
      <c r="AJ342" s="148"/>
      <c r="AK342" s="148"/>
      <c r="AL342" s="148"/>
      <c r="AM342" s="148"/>
      <c r="AN342" s="148"/>
      <c r="AO342" s="148"/>
      <c r="AP342" s="148"/>
      <c r="AQ342" s="148"/>
      <c r="AR342" s="148"/>
      <c r="AS342" s="148"/>
      <c r="AT342" s="148"/>
      <c r="AU342" s="148"/>
      <c r="AV342" s="147" t="s">
        <v>489</v>
      </c>
      <c r="AW342" s="147" t="s">
        <v>2264</v>
      </c>
      <c r="AX342" s="147" t="s">
        <v>489</v>
      </c>
      <c r="AY342" s="147" t="s">
        <v>489</v>
      </c>
    </row>
    <row r="343" spans="1:51" ht="30" customHeight="1">
      <c r="A343" s="144" t="s">
        <v>1073</v>
      </c>
      <c r="B343" s="144" t="s">
        <v>821</v>
      </c>
      <c r="C343" s="144" t="s">
        <v>309</v>
      </c>
      <c r="D343" s="145">
        <v>1</v>
      </c>
      <c r="E343" s="155">
        <f>'단가대비표(기계소방)'!O69</f>
        <v>3862</v>
      </c>
      <c r="F343" s="154">
        <f>TRUNC(E343*D343,1)</f>
        <v>3862</v>
      </c>
      <c r="G343" s="155">
        <f>'단가대비표(기계소방)'!P69</f>
        <v>0</v>
      </c>
      <c r="H343" s="154">
        <f>TRUNC(G343*D343,1)</f>
        <v>0</v>
      </c>
      <c r="I343" s="155">
        <f>'단가대비표(기계소방)'!V69</f>
        <v>0</v>
      </c>
      <c r="J343" s="154">
        <f>TRUNC(I343*D343,1)</f>
        <v>0</v>
      </c>
      <c r="K343" s="155">
        <f t="shared" si="89"/>
        <v>3862</v>
      </c>
      <c r="L343" s="154">
        <f t="shared" si="89"/>
        <v>3862</v>
      </c>
      <c r="M343" s="144" t="s">
        <v>489</v>
      </c>
      <c r="N343" s="147" t="s">
        <v>1875</v>
      </c>
      <c r="O343" s="147" t="s">
        <v>2265</v>
      </c>
      <c r="P343" s="147" t="s">
        <v>485</v>
      </c>
      <c r="Q343" s="147" t="s">
        <v>485</v>
      </c>
      <c r="R343" s="147" t="s">
        <v>655</v>
      </c>
      <c r="S343" s="148"/>
      <c r="T343" s="148"/>
      <c r="U343" s="148"/>
      <c r="V343" s="148"/>
      <c r="W343" s="148"/>
      <c r="X343" s="148"/>
      <c r="Y343" s="148"/>
      <c r="Z343" s="148"/>
      <c r="AA343" s="148"/>
      <c r="AB343" s="148"/>
      <c r="AC343" s="148"/>
      <c r="AD343" s="148"/>
      <c r="AE343" s="148"/>
      <c r="AF343" s="148"/>
      <c r="AG343" s="148"/>
      <c r="AH343" s="148"/>
      <c r="AI343" s="148"/>
      <c r="AJ343" s="148"/>
      <c r="AK343" s="148"/>
      <c r="AL343" s="148"/>
      <c r="AM343" s="148"/>
      <c r="AN343" s="148"/>
      <c r="AO343" s="148"/>
      <c r="AP343" s="148"/>
      <c r="AQ343" s="148"/>
      <c r="AR343" s="148"/>
      <c r="AS343" s="148"/>
      <c r="AT343" s="148"/>
      <c r="AU343" s="148"/>
      <c r="AV343" s="147" t="s">
        <v>489</v>
      </c>
      <c r="AW343" s="147" t="s">
        <v>2266</v>
      </c>
      <c r="AX343" s="147" t="s">
        <v>489</v>
      </c>
      <c r="AY343" s="147" t="s">
        <v>489</v>
      </c>
    </row>
    <row r="344" spans="1:51" ht="30" customHeight="1">
      <c r="A344" s="144" t="s">
        <v>755</v>
      </c>
      <c r="B344" s="144" t="s">
        <v>664</v>
      </c>
      <c r="C344" s="144" t="s">
        <v>317</v>
      </c>
      <c r="D344" s="145">
        <v>3.9899999999999998E-2</v>
      </c>
      <c r="E344" s="155">
        <f>'단가대비표(기계소방)'!O196</f>
        <v>0</v>
      </c>
      <c r="F344" s="154">
        <f>TRUNC(E344*D344,1)</f>
        <v>0</v>
      </c>
      <c r="G344" s="155">
        <f>'단가대비표(기계소방)'!P196</f>
        <v>214118</v>
      </c>
      <c r="H344" s="154">
        <f>TRUNC(G344*D344,1)</f>
        <v>8543.2999999999993</v>
      </c>
      <c r="I344" s="155">
        <f>'단가대비표(기계소방)'!V196</f>
        <v>0</v>
      </c>
      <c r="J344" s="154">
        <f>TRUNC(I344*D344,1)</f>
        <v>0</v>
      </c>
      <c r="K344" s="155">
        <f t="shared" si="89"/>
        <v>214118</v>
      </c>
      <c r="L344" s="154">
        <f t="shared" si="89"/>
        <v>8543.2999999999993</v>
      </c>
      <c r="M344" s="144" t="s">
        <v>489</v>
      </c>
      <c r="N344" s="147" t="s">
        <v>1875</v>
      </c>
      <c r="O344" s="147" t="s">
        <v>1696</v>
      </c>
      <c r="P344" s="147" t="s">
        <v>485</v>
      </c>
      <c r="Q344" s="147" t="s">
        <v>485</v>
      </c>
      <c r="R344" s="147" t="s">
        <v>655</v>
      </c>
      <c r="S344" s="148"/>
      <c r="T344" s="148"/>
      <c r="U344" s="148"/>
      <c r="V344" s="148">
        <v>1</v>
      </c>
      <c r="W344" s="148"/>
      <c r="X344" s="148"/>
      <c r="Y344" s="148"/>
      <c r="Z344" s="148"/>
      <c r="AA344" s="148"/>
      <c r="AB344" s="148"/>
      <c r="AC344" s="148"/>
      <c r="AD344" s="148"/>
      <c r="AE344" s="148"/>
      <c r="AF344" s="148"/>
      <c r="AG344" s="148"/>
      <c r="AH344" s="148"/>
      <c r="AI344" s="148"/>
      <c r="AJ344" s="148"/>
      <c r="AK344" s="148"/>
      <c r="AL344" s="148"/>
      <c r="AM344" s="148"/>
      <c r="AN344" s="148"/>
      <c r="AO344" s="148"/>
      <c r="AP344" s="148"/>
      <c r="AQ344" s="148"/>
      <c r="AR344" s="148"/>
      <c r="AS344" s="148"/>
      <c r="AT344" s="148"/>
      <c r="AU344" s="148"/>
      <c r="AV344" s="147" t="s">
        <v>489</v>
      </c>
      <c r="AW344" s="147" t="s">
        <v>2267</v>
      </c>
      <c r="AX344" s="147" t="s">
        <v>489</v>
      </c>
      <c r="AY344" s="147" t="s">
        <v>489</v>
      </c>
    </row>
    <row r="345" spans="1:51" ht="30" customHeight="1">
      <c r="A345" s="144" t="s">
        <v>663</v>
      </c>
      <c r="B345" s="144" t="s">
        <v>664</v>
      </c>
      <c r="C345" s="144" t="s">
        <v>317</v>
      </c>
      <c r="D345" s="145">
        <v>3.9899999999999998E-2</v>
      </c>
      <c r="E345" s="155">
        <f>'단가대비표(기계소방)'!O191</f>
        <v>0</v>
      </c>
      <c r="F345" s="154">
        <f>TRUNC(E345*D345,1)</f>
        <v>0</v>
      </c>
      <c r="G345" s="155">
        <f>'단가대비표(기계소방)'!P191</f>
        <v>157068</v>
      </c>
      <c r="H345" s="154">
        <f>TRUNC(G345*D345,1)</f>
        <v>6267</v>
      </c>
      <c r="I345" s="155">
        <f>'단가대비표(기계소방)'!V191</f>
        <v>0</v>
      </c>
      <c r="J345" s="154">
        <f>TRUNC(I345*D345,1)</f>
        <v>0</v>
      </c>
      <c r="K345" s="155">
        <f t="shared" si="89"/>
        <v>157068</v>
      </c>
      <c r="L345" s="154">
        <f t="shared" si="89"/>
        <v>6267</v>
      </c>
      <c r="M345" s="144" t="s">
        <v>489</v>
      </c>
      <c r="N345" s="147" t="s">
        <v>1875</v>
      </c>
      <c r="O345" s="147" t="s">
        <v>1564</v>
      </c>
      <c r="P345" s="147" t="s">
        <v>485</v>
      </c>
      <c r="Q345" s="147" t="s">
        <v>485</v>
      </c>
      <c r="R345" s="147" t="s">
        <v>655</v>
      </c>
      <c r="S345" s="148"/>
      <c r="T345" s="148"/>
      <c r="U345" s="148"/>
      <c r="V345" s="148">
        <v>1</v>
      </c>
      <c r="W345" s="148"/>
      <c r="X345" s="148"/>
      <c r="Y345" s="148"/>
      <c r="Z345" s="148"/>
      <c r="AA345" s="148"/>
      <c r="AB345" s="148"/>
      <c r="AC345" s="148"/>
      <c r="AD345" s="148"/>
      <c r="AE345" s="148"/>
      <c r="AF345" s="148"/>
      <c r="AG345" s="148"/>
      <c r="AH345" s="148"/>
      <c r="AI345" s="148"/>
      <c r="AJ345" s="148"/>
      <c r="AK345" s="148"/>
      <c r="AL345" s="148"/>
      <c r="AM345" s="148"/>
      <c r="AN345" s="148"/>
      <c r="AO345" s="148"/>
      <c r="AP345" s="148"/>
      <c r="AQ345" s="148"/>
      <c r="AR345" s="148"/>
      <c r="AS345" s="148"/>
      <c r="AT345" s="148"/>
      <c r="AU345" s="148"/>
      <c r="AV345" s="147" t="s">
        <v>489</v>
      </c>
      <c r="AW345" s="147" t="s">
        <v>2268</v>
      </c>
      <c r="AX345" s="147" t="s">
        <v>489</v>
      </c>
      <c r="AY345" s="147" t="s">
        <v>489</v>
      </c>
    </row>
    <row r="346" spans="1:51" ht="30" customHeight="1">
      <c r="A346" s="144" t="s">
        <v>666</v>
      </c>
      <c r="B346" s="144" t="s">
        <v>667</v>
      </c>
      <c r="C346" s="144" t="s">
        <v>387</v>
      </c>
      <c r="D346" s="145">
        <v>1</v>
      </c>
      <c r="E346" s="155">
        <f>TRUNC(SUMIF(V342:V346, RIGHTB(O346, 1), H342:H346)*U346, 2)</f>
        <v>444.3</v>
      </c>
      <c r="F346" s="154">
        <f>TRUNC(E346*D346,1)</f>
        <v>444.3</v>
      </c>
      <c r="G346" s="155">
        <v>0</v>
      </c>
      <c r="H346" s="154">
        <f>TRUNC(G346*D346,1)</f>
        <v>0</v>
      </c>
      <c r="I346" s="155">
        <v>0</v>
      </c>
      <c r="J346" s="154">
        <f>TRUNC(I346*D346,1)</f>
        <v>0</v>
      </c>
      <c r="K346" s="155">
        <f t="shared" si="89"/>
        <v>444.3</v>
      </c>
      <c r="L346" s="154">
        <f t="shared" si="89"/>
        <v>444.3</v>
      </c>
      <c r="M346" s="144" t="s">
        <v>489</v>
      </c>
      <c r="N346" s="147" t="s">
        <v>1875</v>
      </c>
      <c r="O346" s="147" t="s">
        <v>1568</v>
      </c>
      <c r="P346" s="147" t="s">
        <v>485</v>
      </c>
      <c r="Q346" s="147" t="s">
        <v>485</v>
      </c>
      <c r="R346" s="147" t="s">
        <v>485</v>
      </c>
      <c r="S346" s="148">
        <v>1</v>
      </c>
      <c r="T346" s="148">
        <v>0</v>
      </c>
      <c r="U346" s="148">
        <v>0.03</v>
      </c>
      <c r="V346" s="148"/>
      <c r="W346" s="148"/>
      <c r="X346" s="148"/>
      <c r="Y346" s="148"/>
      <c r="Z346" s="148"/>
      <c r="AA346" s="148"/>
      <c r="AB346" s="148"/>
      <c r="AC346" s="148"/>
      <c r="AD346" s="148"/>
      <c r="AE346" s="148"/>
      <c r="AF346" s="148"/>
      <c r="AG346" s="148"/>
      <c r="AH346" s="148"/>
      <c r="AI346" s="148"/>
      <c r="AJ346" s="148"/>
      <c r="AK346" s="148"/>
      <c r="AL346" s="148"/>
      <c r="AM346" s="148"/>
      <c r="AN346" s="148"/>
      <c r="AO346" s="148"/>
      <c r="AP346" s="148"/>
      <c r="AQ346" s="148"/>
      <c r="AR346" s="148"/>
      <c r="AS346" s="148"/>
      <c r="AT346" s="148"/>
      <c r="AU346" s="148"/>
      <c r="AV346" s="147" t="s">
        <v>489</v>
      </c>
      <c r="AW346" s="147" t="s">
        <v>2269</v>
      </c>
      <c r="AX346" s="147" t="s">
        <v>489</v>
      </c>
      <c r="AY346" s="147" t="s">
        <v>489</v>
      </c>
    </row>
    <row r="347" spans="1:51" ht="30" customHeight="1">
      <c r="A347" s="144" t="s">
        <v>993</v>
      </c>
      <c r="B347" s="144" t="s">
        <v>489</v>
      </c>
      <c r="C347" s="144" t="s">
        <v>489</v>
      </c>
      <c r="D347" s="145"/>
      <c r="E347" s="155"/>
      <c r="F347" s="154">
        <f>TRUNC(SUMIF(N342:N346, N341, F342:F346),0)</f>
        <v>9466</v>
      </c>
      <c r="G347" s="155"/>
      <c r="H347" s="154">
        <f>TRUNC(SUMIF(N342:N346, N341, H342:H346),0)</f>
        <v>14810</v>
      </c>
      <c r="I347" s="155"/>
      <c r="J347" s="154">
        <f>TRUNC(SUMIF(N342:N346, N341, J342:J346),0)</f>
        <v>0</v>
      </c>
      <c r="K347" s="155"/>
      <c r="L347" s="154">
        <f>F347+H347+J347</f>
        <v>24276</v>
      </c>
      <c r="M347" s="144" t="s">
        <v>489</v>
      </c>
      <c r="N347" s="147" t="s">
        <v>668</v>
      </c>
      <c r="O347" s="147" t="s">
        <v>668</v>
      </c>
      <c r="P347" s="147" t="s">
        <v>489</v>
      </c>
      <c r="Q347" s="147" t="s">
        <v>489</v>
      </c>
      <c r="R347" s="147" t="s">
        <v>489</v>
      </c>
      <c r="S347" s="148"/>
      <c r="T347" s="148"/>
      <c r="U347" s="148"/>
      <c r="V347" s="148"/>
      <c r="W347" s="148"/>
      <c r="X347" s="148"/>
      <c r="Y347" s="148"/>
      <c r="Z347" s="148"/>
      <c r="AA347" s="148"/>
      <c r="AB347" s="148"/>
      <c r="AC347" s="148"/>
      <c r="AD347" s="148"/>
      <c r="AE347" s="148"/>
      <c r="AF347" s="148"/>
      <c r="AG347" s="148"/>
      <c r="AH347" s="148"/>
      <c r="AI347" s="148"/>
      <c r="AJ347" s="148"/>
      <c r="AK347" s="148"/>
      <c r="AL347" s="148"/>
      <c r="AM347" s="148"/>
      <c r="AN347" s="148"/>
      <c r="AO347" s="148"/>
      <c r="AP347" s="148"/>
      <c r="AQ347" s="148"/>
      <c r="AR347" s="148"/>
      <c r="AS347" s="148"/>
      <c r="AT347" s="148"/>
      <c r="AU347" s="148"/>
      <c r="AV347" s="147" t="s">
        <v>489</v>
      </c>
      <c r="AW347" s="147" t="s">
        <v>489</v>
      </c>
      <c r="AX347" s="147" t="s">
        <v>489</v>
      </c>
      <c r="AY347" s="147" t="s">
        <v>489</v>
      </c>
    </row>
    <row r="348" spans="1:51" ht="30" customHeight="1">
      <c r="A348" s="145"/>
      <c r="B348" s="145"/>
      <c r="C348" s="145"/>
      <c r="D348" s="145"/>
      <c r="E348" s="155"/>
      <c r="F348" s="154"/>
      <c r="G348" s="155"/>
      <c r="H348" s="154"/>
      <c r="I348" s="155"/>
      <c r="J348" s="154"/>
      <c r="K348" s="155"/>
      <c r="L348" s="154"/>
      <c r="M348" s="145"/>
    </row>
    <row r="349" spans="1:51" ht="30" customHeight="1">
      <c r="A349" s="311" t="s">
        <v>1119</v>
      </c>
      <c r="B349" s="311"/>
      <c r="C349" s="311"/>
      <c r="D349" s="311"/>
      <c r="E349" s="312"/>
      <c r="F349" s="313"/>
      <c r="G349" s="312"/>
      <c r="H349" s="313"/>
      <c r="I349" s="312"/>
      <c r="J349" s="313"/>
      <c r="K349" s="312"/>
      <c r="L349" s="313"/>
      <c r="M349" s="311"/>
      <c r="N349" s="153" t="s">
        <v>1877</v>
      </c>
    </row>
    <row r="350" spans="1:51" ht="30" customHeight="1">
      <c r="A350" s="144" t="s">
        <v>779</v>
      </c>
      <c r="B350" s="144" t="s">
        <v>826</v>
      </c>
      <c r="C350" s="144" t="s">
        <v>735</v>
      </c>
      <c r="D350" s="145">
        <v>1</v>
      </c>
      <c r="E350" s="155">
        <f>'단가대비표(기계소방)'!O49</f>
        <v>5520</v>
      </c>
      <c r="F350" s="154">
        <f>TRUNC(E350*D350,1)</f>
        <v>5520</v>
      </c>
      <c r="G350" s="155">
        <f>'단가대비표(기계소방)'!P49</f>
        <v>0</v>
      </c>
      <c r="H350" s="154">
        <f>TRUNC(G350*D350,1)</f>
        <v>0</v>
      </c>
      <c r="I350" s="155">
        <f>'단가대비표(기계소방)'!V49</f>
        <v>0</v>
      </c>
      <c r="J350" s="154">
        <f>TRUNC(I350*D350,1)</f>
        <v>0</v>
      </c>
      <c r="K350" s="155">
        <f t="shared" ref="K350:L354" si="90">TRUNC(E350+G350+I350,1)</f>
        <v>5520</v>
      </c>
      <c r="L350" s="154">
        <f t="shared" si="90"/>
        <v>5520</v>
      </c>
      <c r="M350" s="144" t="s">
        <v>489</v>
      </c>
      <c r="N350" s="147" t="s">
        <v>1877</v>
      </c>
      <c r="O350" s="147" t="s">
        <v>2270</v>
      </c>
      <c r="P350" s="147" t="s">
        <v>485</v>
      </c>
      <c r="Q350" s="147" t="s">
        <v>485</v>
      </c>
      <c r="R350" s="147" t="s">
        <v>655</v>
      </c>
      <c r="S350" s="148"/>
      <c r="T350" s="148"/>
      <c r="U350" s="148"/>
      <c r="V350" s="148"/>
      <c r="W350" s="148"/>
      <c r="X350" s="148"/>
      <c r="Y350" s="148"/>
      <c r="Z350" s="148"/>
      <c r="AA350" s="148"/>
      <c r="AB350" s="148"/>
      <c r="AC350" s="148"/>
      <c r="AD350" s="148"/>
      <c r="AE350" s="148"/>
      <c r="AF350" s="148"/>
      <c r="AG350" s="148"/>
      <c r="AH350" s="148"/>
      <c r="AI350" s="148"/>
      <c r="AJ350" s="148"/>
      <c r="AK350" s="148"/>
      <c r="AL350" s="148"/>
      <c r="AM350" s="148"/>
      <c r="AN350" s="148"/>
      <c r="AO350" s="148"/>
      <c r="AP350" s="148"/>
      <c r="AQ350" s="148"/>
      <c r="AR350" s="148"/>
      <c r="AS350" s="148"/>
      <c r="AT350" s="148"/>
      <c r="AU350" s="148"/>
      <c r="AV350" s="147" t="s">
        <v>489</v>
      </c>
      <c r="AW350" s="147" t="s">
        <v>2271</v>
      </c>
      <c r="AX350" s="147" t="s">
        <v>489</v>
      </c>
      <c r="AY350" s="147" t="s">
        <v>489</v>
      </c>
    </row>
    <row r="351" spans="1:51" ht="30" customHeight="1">
      <c r="A351" s="144" t="s">
        <v>1073</v>
      </c>
      <c r="B351" s="144" t="s">
        <v>734</v>
      </c>
      <c r="C351" s="144" t="s">
        <v>309</v>
      </c>
      <c r="D351" s="145">
        <v>1</v>
      </c>
      <c r="E351" s="155">
        <f>'단가대비표(기계소방)'!O70</f>
        <v>4934</v>
      </c>
      <c r="F351" s="154">
        <f>TRUNC(E351*D351,1)</f>
        <v>4934</v>
      </c>
      <c r="G351" s="155">
        <f>'단가대비표(기계소방)'!P70</f>
        <v>0</v>
      </c>
      <c r="H351" s="154">
        <f>TRUNC(G351*D351,1)</f>
        <v>0</v>
      </c>
      <c r="I351" s="155">
        <f>'단가대비표(기계소방)'!V70</f>
        <v>0</v>
      </c>
      <c r="J351" s="154">
        <f>TRUNC(I351*D351,1)</f>
        <v>0</v>
      </c>
      <c r="K351" s="155">
        <f t="shared" si="90"/>
        <v>4934</v>
      </c>
      <c r="L351" s="154">
        <f t="shared" si="90"/>
        <v>4934</v>
      </c>
      <c r="M351" s="144" t="s">
        <v>489</v>
      </c>
      <c r="N351" s="147" t="s">
        <v>1877</v>
      </c>
      <c r="O351" s="147" t="s">
        <v>2272</v>
      </c>
      <c r="P351" s="147" t="s">
        <v>485</v>
      </c>
      <c r="Q351" s="147" t="s">
        <v>485</v>
      </c>
      <c r="R351" s="147" t="s">
        <v>655</v>
      </c>
      <c r="S351" s="148"/>
      <c r="T351" s="148"/>
      <c r="U351" s="148"/>
      <c r="V351" s="148"/>
      <c r="W351" s="148"/>
      <c r="X351" s="148"/>
      <c r="Y351" s="148"/>
      <c r="Z351" s="148"/>
      <c r="AA351" s="148"/>
      <c r="AB351" s="148"/>
      <c r="AC351" s="148"/>
      <c r="AD351" s="148"/>
      <c r="AE351" s="148"/>
      <c r="AF351" s="148"/>
      <c r="AG351" s="148"/>
      <c r="AH351" s="148"/>
      <c r="AI351" s="148"/>
      <c r="AJ351" s="148"/>
      <c r="AK351" s="148"/>
      <c r="AL351" s="148"/>
      <c r="AM351" s="148"/>
      <c r="AN351" s="148"/>
      <c r="AO351" s="148"/>
      <c r="AP351" s="148"/>
      <c r="AQ351" s="148"/>
      <c r="AR351" s="148"/>
      <c r="AS351" s="148"/>
      <c r="AT351" s="148"/>
      <c r="AU351" s="148"/>
      <c r="AV351" s="147" t="s">
        <v>489</v>
      </c>
      <c r="AW351" s="147" t="s">
        <v>2273</v>
      </c>
      <c r="AX351" s="147" t="s">
        <v>489</v>
      </c>
      <c r="AY351" s="147" t="s">
        <v>489</v>
      </c>
    </row>
    <row r="352" spans="1:51" ht="30" customHeight="1">
      <c r="A352" s="144" t="s">
        <v>755</v>
      </c>
      <c r="B352" s="144" t="s">
        <v>664</v>
      </c>
      <c r="C352" s="144" t="s">
        <v>317</v>
      </c>
      <c r="D352" s="145">
        <v>4.3299999999999998E-2</v>
      </c>
      <c r="E352" s="155">
        <f>'단가대비표(기계소방)'!O196</f>
        <v>0</v>
      </c>
      <c r="F352" s="154">
        <f>TRUNC(E352*D352,1)</f>
        <v>0</v>
      </c>
      <c r="G352" s="155">
        <f>'단가대비표(기계소방)'!P196</f>
        <v>214118</v>
      </c>
      <c r="H352" s="154">
        <f>TRUNC(G352*D352,1)</f>
        <v>9271.2999999999993</v>
      </c>
      <c r="I352" s="155">
        <f>'단가대비표(기계소방)'!V196</f>
        <v>0</v>
      </c>
      <c r="J352" s="154">
        <f>TRUNC(I352*D352,1)</f>
        <v>0</v>
      </c>
      <c r="K352" s="155">
        <f t="shared" si="90"/>
        <v>214118</v>
      </c>
      <c r="L352" s="154">
        <f t="shared" si="90"/>
        <v>9271.2999999999993</v>
      </c>
      <c r="M352" s="144" t="s">
        <v>489</v>
      </c>
      <c r="N352" s="147" t="s">
        <v>1877</v>
      </c>
      <c r="O352" s="147" t="s">
        <v>1696</v>
      </c>
      <c r="P352" s="147" t="s">
        <v>485</v>
      </c>
      <c r="Q352" s="147" t="s">
        <v>485</v>
      </c>
      <c r="R352" s="147" t="s">
        <v>655</v>
      </c>
      <c r="S352" s="148"/>
      <c r="T352" s="148"/>
      <c r="U352" s="148"/>
      <c r="V352" s="148">
        <v>1</v>
      </c>
      <c r="W352" s="148"/>
      <c r="X352" s="148"/>
      <c r="Y352" s="148"/>
      <c r="Z352" s="148"/>
      <c r="AA352" s="148"/>
      <c r="AB352" s="148"/>
      <c r="AC352" s="148"/>
      <c r="AD352" s="148"/>
      <c r="AE352" s="148"/>
      <c r="AF352" s="148"/>
      <c r="AG352" s="148"/>
      <c r="AH352" s="148"/>
      <c r="AI352" s="148"/>
      <c r="AJ352" s="148"/>
      <c r="AK352" s="148"/>
      <c r="AL352" s="148"/>
      <c r="AM352" s="148"/>
      <c r="AN352" s="148"/>
      <c r="AO352" s="148"/>
      <c r="AP352" s="148"/>
      <c r="AQ352" s="148"/>
      <c r="AR352" s="148"/>
      <c r="AS352" s="148"/>
      <c r="AT352" s="148"/>
      <c r="AU352" s="148"/>
      <c r="AV352" s="147" t="s">
        <v>489</v>
      </c>
      <c r="AW352" s="147" t="s">
        <v>2274</v>
      </c>
      <c r="AX352" s="147" t="s">
        <v>489</v>
      </c>
      <c r="AY352" s="147" t="s">
        <v>489</v>
      </c>
    </row>
    <row r="353" spans="1:51" ht="30" customHeight="1">
      <c r="A353" s="144" t="s">
        <v>663</v>
      </c>
      <c r="B353" s="144" t="s">
        <v>664</v>
      </c>
      <c r="C353" s="144" t="s">
        <v>317</v>
      </c>
      <c r="D353" s="145">
        <v>4.3299999999999998E-2</v>
      </c>
      <c r="E353" s="155">
        <f>'단가대비표(기계소방)'!O191</f>
        <v>0</v>
      </c>
      <c r="F353" s="154">
        <f>TRUNC(E353*D353,1)</f>
        <v>0</v>
      </c>
      <c r="G353" s="155">
        <f>'단가대비표(기계소방)'!P191</f>
        <v>157068</v>
      </c>
      <c r="H353" s="154">
        <f>TRUNC(G353*D353,1)</f>
        <v>6801</v>
      </c>
      <c r="I353" s="155">
        <f>'단가대비표(기계소방)'!V191</f>
        <v>0</v>
      </c>
      <c r="J353" s="154">
        <f>TRUNC(I353*D353,1)</f>
        <v>0</v>
      </c>
      <c r="K353" s="155">
        <f t="shared" si="90"/>
        <v>157068</v>
      </c>
      <c r="L353" s="154">
        <f t="shared" si="90"/>
        <v>6801</v>
      </c>
      <c r="M353" s="144" t="s">
        <v>489</v>
      </c>
      <c r="N353" s="147" t="s">
        <v>1877</v>
      </c>
      <c r="O353" s="147" t="s">
        <v>1564</v>
      </c>
      <c r="P353" s="147" t="s">
        <v>485</v>
      </c>
      <c r="Q353" s="147" t="s">
        <v>485</v>
      </c>
      <c r="R353" s="147" t="s">
        <v>655</v>
      </c>
      <c r="S353" s="148"/>
      <c r="T353" s="148"/>
      <c r="U353" s="148"/>
      <c r="V353" s="148">
        <v>1</v>
      </c>
      <c r="W353" s="148"/>
      <c r="X353" s="148"/>
      <c r="Y353" s="148"/>
      <c r="Z353" s="148"/>
      <c r="AA353" s="148"/>
      <c r="AB353" s="148"/>
      <c r="AC353" s="148"/>
      <c r="AD353" s="148"/>
      <c r="AE353" s="148"/>
      <c r="AF353" s="148"/>
      <c r="AG353" s="148"/>
      <c r="AH353" s="148"/>
      <c r="AI353" s="148"/>
      <c r="AJ353" s="148"/>
      <c r="AK353" s="148"/>
      <c r="AL353" s="148"/>
      <c r="AM353" s="148"/>
      <c r="AN353" s="148"/>
      <c r="AO353" s="148"/>
      <c r="AP353" s="148"/>
      <c r="AQ353" s="148"/>
      <c r="AR353" s="148"/>
      <c r="AS353" s="148"/>
      <c r="AT353" s="148"/>
      <c r="AU353" s="148"/>
      <c r="AV353" s="147" t="s">
        <v>489</v>
      </c>
      <c r="AW353" s="147" t="s">
        <v>2275</v>
      </c>
      <c r="AX353" s="147" t="s">
        <v>489</v>
      </c>
      <c r="AY353" s="147" t="s">
        <v>489</v>
      </c>
    </row>
    <row r="354" spans="1:51" ht="30" customHeight="1">
      <c r="A354" s="144" t="s">
        <v>666</v>
      </c>
      <c r="B354" s="144" t="s">
        <v>667</v>
      </c>
      <c r="C354" s="144" t="s">
        <v>387</v>
      </c>
      <c r="D354" s="145">
        <v>1</v>
      </c>
      <c r="E354" s="155">
        <f>TRUNC(SUMIF(V350:V354, RIGHTB(O354, 1), H350:H354)*U354, 2)</f>
        <v>482.16</v>
      </c>
      <c r="F354" s="154">
        <f>TRUNC(E354*D354,1)</f>
        <v>482.1</v>
      </c>
      <c r="G354" s="155">
        <v>0</v>
      </c>
      <c r="H354" s="154">
        <f>TRUNC(G354*D354,1)</f>
        <v>0</v>
      </c>
      <c r="I354" s="155">
        <v>0</v>
      </c>
      <c r="J354" s="154">
        <f>TRUNC(I354*D354,1)</f>
        <v>0</v>
      </c>
      <c r="K354" s="155">
        <f t="shared" si="90"/>
        <v>482.1</v>
      </c>
      <c r="L354" s="154">
        <f t="shared" si="90"/>
        <v>482.1</v>
      </c>
      <c r="M354" s="144" t="s">
        <v>489</v>
      </c>
      <c r="N354" s="147" t="s">
        <v>1877</v>
      </c>
      <c r="O354" s="147" t="s">
        <v>1568</v>
      </c>
      <c r="P354" s="147" t="s">
        <v>485</v>
      </c>
      <c r="Q354" s="147" t="s">
        <v>485</v>
      </c>
      <c r="R354" s="147" t="s">
        <v>485</v>
      </c>
      <c r="S354" s="148">
        <v>1</v>
      </c>
      <c r="T354" s="148">
        <v>0</v>
      </c>
      <c r="U354" s="148">
        <v>0.03</v>
      </c>
      <c r="V354" s="148"/>
      <c r="W354" s="148"/>
      <c r="X354" s="148"/>
      <c r="Y354" s="148"/>
      <c r="Z354" s="148"/>
      <c r="AA354" s="148"/>
      <c r="AB354" s="148"/>
      <c r="AC354" s="148"/>
      <c r="AD354" s="148"/>
      <c r="AE354" s="148"/>
      <c r="AF354" s="148"/>
      <c r="AG354" s="148"/>
      <c r="AH354" s="148"/>
      <c r="AI354" s="148"/>
      <c r="AJ354" s="148"/>
      <c r="AK354" s="148"/>
      <c r="AL354" s="148"/>
      <c r="AM354" s="148"/>
      <c r="AN354" s="148"/>
      <c r="AO354" s="148"/>
      <c r="AP354" s="148"/>
      <c r="AQ354" s="148"/>
      <c r="AR354" s="148"/>
      <c r="AS354" s="148"/>
      <c r="AT354" s="148"/>
      <c r="AU354" s="148"/>
      <c r="AV354" s="147" t="s">
        <v>489</v>
      </c>
      <c r="AW354" s="147" t="s">
        <v>2276</v>
      </c>
      <c r="AX354" s="147" t="s">
        <v>489</v>
      </c>
      <c r="AY354" s="147" t="s">
        <v>489</v>
      </c>
    </row>
    <row r="355" spans="1:51" ht="30" customHeight="1">
      <c r="A355" s="144" t="s">
        <v>993</v>
      </c>
      <c r="B355" s="144" t="s">
        <v>489</v>
      </c>
      <c r="C355" s="144" t="s">
        <v>489</v>
      </c>
      <c r="D355" s="145"/>
      <c r="E355" s="155"/>
      <c r="F355" s="154">
        <f>TRUNC(SUMIF(N350:N354, N349, F350:F354),0)</f>
        <v>10936</v>
      </c>
      <c r="G355" s="155"/>
      <c r="H355" s="154">
        <f>TRUNC(SUMIF(N350:N354, N349, H350:H354),0)</f>
        <v>16072</v>
      </c>
      <c r="I355" s="155"/>
      <c r="J355" s="154">
        <f>TRUNC(SUMIF(N350:N354, N349, J350:J354),0)</f>
        <v>0</v>
      </c>
      <c r="K355" s="155"/>
      <c r="L355" s="154">
        <f>F355+H355+J355</f>
        <v>27008</v>
      </c>
      <c r="M355" s="144" t="s">
        <v>489</v>
      </c>
      <c r="N355" s="147" t="s">
        <v>668</v>
      </c>
      <c r="O355" s="147" t="s">
        <v>668</v>
      </c>
      <c r="P355" s="147" t="s">
        <v>489</v>
      </c>
      <c r="Q355" s="147" t="s">
        <v>489</v>
      </c>
      <c r="R355" s="147" t="s">
        <v>489</v>
      </c>
      <c r="S355" s="148"/>
      <c r="T355" s="148"/>
      <c r="U355" s="148"/>
      <c r="V355" s="148"/>
      <c r="W355" s="148"/>
      <c r="X355" s="148"/>
      <c r="Y355" s="148"/>
      <c r="Z355" s="148"/>
      <c r="AA355" s="148"/>
      <c r="AB355" s="148"/>
      <c r="AC355" s="148"/>
      <c r="AD355" s="148"/>
      <c r="AE355" s="148"/>
      <c r="AF355" s="148"/>
      <c r="AG355" s="148"/>
      <c r="AH355" s="148"/>
      <c r="AI355" s="148"/>
      <c r="AJ355" s="148"/>
      <c r="AK355" s="148"/>
      <c r="AL355" s="148"/>
      <c r="AM355" s="148"/>
      <c r="AN355" s="148"/>
      <c r="AO355" s="148"/>
      <c r="AP355" s="148"/>
      <c r="AQ355" s="148"/>
      <c r="AR355" s="148"/>
      <c r="AS355" s="148"/>
      <c r="AT355" s="148"/>
      <c r="AU355" s="148"/>
      <c r="AV355" s="147" t="s">
        <v>489</v>
      </c>
      <c r="AW355" s="147" t="s">
        <v>489</v>
      </c>
      <c r="AX355" s="147" t="s">
        <v>489</v>
      </c>
      <c r="AY355" s="147" t="s">
        <v>489</v>
      </c>
    </row>
    <row r="356" spans="1:51" ht="30" customHeight="1">
      <c r="A356" s="145"/>
      <c r="B356" s="145"/>
      <c r="C356" s="145"/>
      <c r="D356" s="145"/>
      <c r="E356" s="155"/>
      <c r="F356" s="154"/>
      <c r="G356" s="155"/>
      <c r="H356" s="154"/>
      <c r="I356" s="155"/>
      <c r="J356" s="154"/>
      <c r="K356" s="155"/>
      <c r="L356" s="154"/>
      <c r="M356" s="145"/>
    </row>
    <row r="357" spans="1:51" ht="30" customHeight="1">
      <c r="A357" s="311" t="s">
        <v>1120</v>
      </c>
      <c r="B357" s="311"/>
      <c r="C357" s="311"/>
      <c r="D357" s="311"/>
      <c r="E357" s="312"/>
      <c r="F357" s="313"/>
      <c r="G357" s="312"/>
      <c r="H357" s="313"/>
      <c r="I357" s="312"/>
      <c r="J357" s="313"/>
      <c r="K357" s="312"/>
      <c r="L357" s="313"/>
      <c r="M357" s="311"/>
      <c r="N357" s="153" t="s">
        <v>1880</v>
      </c>
    </row>
    <row r="358" spans="1:51" ht="30" customHeight="1">
      <c r="A358" s="144" t="s">
        <v>779</v>
      </c>
      <c r="B358" s="144" t="s">
        <v>827</v>
      </c>
      <c r="C358" s="144" t="s">
        <v>735</v>
      </c>
      <c r="D358" s="145">
        <v>1</v>
      </c>
      <c r="E358" s="155">
        <f>'단가대비표(기계소방)'!O51</f>
        <v>14664</v>
      </c>
      <c r="F358" s="154">
        <f>TRUNC(E358*D358,1)</f>
        <v>14664</v>
      </c>
      <c r="G358" s="155">
        <f>'단가대비표(기계소방)'!P51</f>
        <v>0</v>
      </c>
      <c r="H358" s="154">
        <f>TRUNC(G358*D358,1)</f>
        <v>0</v>
      </c>
      <c r="I358" s="155">
        <f>'단가대비표(기계소방)'!V51</f>
        <v>0</v>
      </c>
      <c r="J358" s="154">
        <f>TRUNC(I358*D358,1)</f>
        <v>0</v>
      </c>
      <c r="K358" s="155">
        <f t="shared" ref="K358:L362" si="91">TRUNC(E358+G358+I358,1)</f>
        <v>14664</v>
      </c>
      <c r="L358" s="154">
        <f t="shared" si="91"/>
        <v>14664</v>
      </c>
      <c r="M358" s="144" t="s">
        <v>489</v>
      </c>
      <c r="N358" s="147" t="s">
        <v>1880</v>
      </c>
      <c r="O358" s="147" t="s">
        <v>2277</v>
      </c>
      <c r="P358" s="147" t="s">
        <v>485</v>
      </c>
      <c r="Q358" s="147" t="s">
        <v>485</v>
      </c>
      <c r="R358" s="147" t="s">
        <v>655</v>
      </c>
      <c r="S358" s="148"/>
      <c r="T358" s="148"/>
      <c r="U358" s="148"/>
      <c r="V358" s="148"/>
      <c r="W358" s="148"/>
      <c r="X358" s="148"/>
      <c r="Y358" s="148"/>
      <c r="Z358" s="148"/>
      <c r="AA358" s="148"/>
      <c r="AB358" s="148"/>
      <c r="AC358" s="148"/>
      <c r="AD358" s="148"/>
      <c r="AE358" s="148"/>
      <c r="AF358" s="148"/>
      <c r="AG358" s="148"/>
      <c r="AH358" s="148"/>
      <c r="AI358" s="148"/>
      <c r="AJ358" s="148"/>
      <c r="AK358" s="148"/>
      <c r="AL358" s="148"/>
      <c r="AM358" s="148"/>
      <c r="AN358" s="148"/>
      <c r="AO358" s="148"/>
      <c r="AP358" s="148"/>
      <c r="AQ358" s="148"/>
      <c r="AR358" s="148"/>
      <c r="AS358" s="148"/>
      <c r="AT358" s="148"/>
      <c r="AU358" s="148"/>
      <c r="AV358" s="147" t="s">
        <v>489</v>
      </c>
      <c r="AW358" s="147" t="s">
        <v>2278</v>
      </c>
      <c r="AX358" s="147" t="s">
        <v>489</v>
      </c>
      <c r="AY358" s="147" t="s">
        <v>489</v>
      </c>
    </row>
    <row r="359" spans="1:51" ht="30" customHeight="1">
      <c r="A359" s="144" t="s">
        <v>1073</v>
      </c>
      <c r="B359" s="144" t="s">
        <v>737</v>
      </c>
      <c r="C359" s="144" t="s">
        <v>309</v>
      </c>
      <c r="D359" s="145">
        <v>1</v>
      </c>
      <c r="E359" s="155">
        <f>'단가대비표(기계소방)'!O72</f>
        <v>10338</v>
      </c>
      <c r="F359" s="154">
        <f>TRUNC(E359*D359,1)</f>
        <v>10338</v>
      </c>
      <c r="G359" s="155">
        <f>'단가대비표(기계소방)'!P72</f>
        <v>0</v>
      </c>
      <c r="H359" s="154">
        <f>TRUNC(G359*D359,1)</f>
        <v>0</v>
      </c>
      <c r="I359" s="155">
        <f>'단가대비표(기계소방)'!V72</f>
        <v>0</v>
      </c>
      <c r="J359" s="154">
        <f>TRUNC(I359*D359,1)</f>
        <v>0</v>
      </c>
      <c r="K359" s="155">
        <f t="shared" si="91"/>
        <v>10338</v>
      </c>
      <c r="L359" s="154">
        <f t="shared" si="91"/>
        <v>10338</v>
      </c>
      <c r="M359" s="144" t="s">
        <v>489</v>
      </c>
      <c r="N359" s="147" t="s">
        <v>1880</v>
      </c>
      <c r="O359" s="147" t="s">
        <v>2279</v>
      </c>
      <c r="P359" s="147" t="s">
        <v>485</v>
      </c>
      <c r="Q359" s="147" t="s">
        <v>485</v>
      </c>
      <c r="R359" s="147" t="s">
        <v>655</v>
      </c>
      <c r="S359" s="148"/>
      <c r="T359" s="148"/>
      <c r="U359" s="148"/>
      <c r="V359" s="148"/>
      <c r="W359" s="148"/>
      <c r="X359" s="148"/>
      <c r="Y359" s="148"/>
      <c r="Z359" s="148"/>
      <c r="AA359" s="148"/>
      <c r="AB359" s="148"/>
      <c r="AC359" s="148"/>
      <c r="AD359" s="148"/>
      <c r="AE359" s="148"/>
      <c r="AF359" s="148"/>
      <c r="AG359" s="148"/>
      <c r="AH359" s="148"/>
      <c r="AI359" s="148"/>
      <c r="AJ359" s="148"/>
      <c r="AK359" s="148"/>
      <c r="AL359" s="148"/>
      <c r="AM359" s="148"/>
      <c r="AN359" s="148"/>
      <c r="AO359" s="148"/>
      <c r="AP359" s="148"/>
      <c r="AQ359" s="148"/>
      <c r="AR359" s="148"/>
      <c r="AS359" s="148"/>
      <c r="AT359" s="148"/>
      <c r="AU359" s="148"/>
      <c r="AV359" s="147" t="s">
        <v>489</v>
      </c>
      <c r="AW359" s="147" t="s">
        <v>2280</v>
      </c>
      <c r="AX359" s="147" t="s">
        <v>489</v>
      </c>
      <c r="AY359" s="147" t="s">
        <v>489</v>
      </c>
    </row>
    <row r="360" spans="1:51" ht="30" customHeight="1">
      <c r="A360" s="144" t="s">
        <v>755</v>
      </c>
      <c r="B360" s="144" t="s">
        <v>664</v>
      </c>
      <c r="C360" s="144" t="s">
        <v>317</v>
      </c>
      <c r="D360" s="145">
        <v>4.4200000000000003E-2</v>
      </c>
      <c r="E360" s="155">
        <f>'단가대비표(기계소방)'!O196</f>
        <v>0</v>
      </c>
      <c r="F360" s="154">
        <f>TRUNC(E360*D360,1)</f>
        <v>0</v>
      </c>
      <c r="G360" s="155">
        <f>'단가대비표(기계소방)'!P196</f>
        <v>214118</v>
      </c>
      <c r="H360" s="154">
        <f>TRUNC(G360*D360,1)</f>
        <v>9464</v>
      </c>
      <c r="I360" s="155">
        <f>'단가대비표(기계소방)'!V196</f>
        <v>0</v>
      </c>
      <c r="J360" s="154">
        <f>TRUNC(I360*D360,1)</f>
        <v>0</v>
      </c>
      <c r="K360" s="155">
        <f t="shared" si="91"/>
        <v>214118</v>
      </c>
      <c r="L360" s="154">
        <f t="shared" si="91"/>
        <v>9464</v>
      </c>
      <c r="M360" s="144" t="s">
        <v>489</v>
      </c>
      <c r="N360" s="147" t="s">
        <v>1880</v>
      </c>
      <c r="O360" s="147" t="s">
        <v>1696</v>
      </c>
      <c r="P360" s="147" t="s">
        <v>485</v>
      </c>
      <c r="Q360" s="147" t="s">
        <v>485</v>
      </c>
      <c r="R360" s="147" t="s">
        <v>655</v>
      </c>
      <c r="S360" s="148"/>
      <c r="T360" s="148"/>
      <c r="U360" s="148"/>
      <c r="V360" s="148">
        <v>1</v>
      </c>
      <c r="W360" s="148"/>
      <c r="X360" s="148"/>
      <c r="Y360" s="148"/>
      <c r="Z360" s="148"/>
      <c r="AA360" s="148"/>
      <c r="AB360" s="148"/>
      <c r="AC360" s="148"/>
      <c r="AD360" s="148"/>
      <c r="AE360" s="148"/>
      <c r="AF360" s="148"/>
      <c r="AG360" s="148"/>
      <c r="AH360" s="148"/>
      <c r="AI360" s="148"/>
      <c r="AJ360" s="148"/>
      <c r="AK360" s="148"/>
      <c r="AL360" s="148"/>
      <c r="AM360" s="148"/>
      <c r="AN360" s="148"/>
      <c r="AO360" s="148"/>
      <c r="AP360" s="148"/>
      <c r="AQ360" s="148"/>
      <c r="AR360" s="148"/>
      <c r="AS360" s="148"/>
      <c r="AT360" s="148"/>
      <c r="AU360" s="148"/>
      <c r="AV360" s="147" t="s">
        <v>489</v>
      </c>
      <c r="AW360" s="147" t="s">
        <v>2281</v>
      </c>
      <c r="AX360" s="147" t="s">
        <v>489</v>
      </c>
      <c r="AY360" s="147" t="s">
        <v>489</v>
      </c>
    </row>
    <row r="361" spans="1:51" ht="30" customHeight="1">
      <c r="A361" s="144" t="s">
        <v>663</v>
      </c>
      <c r="B361" s="144" t="s">
        <v>664</v>
      </c>
      <c r="C361" s="144" t="s">
        <v>317</v>
      </c>
      <c r="D361" s="145">
        <v>4.4200000000000003E-2</v>
      </c>
      <c r="E361" s="155">
        <f>'단가대비표(기계소방)'!O191</f>
        <v>0</v>
      </c>
      <c r="F361" s="154">
        <f>TRUNC(E361*D361,1)</f>
        <v>0</v>
      </c>
      <c r="G361" s="155">
        <f>'단가대비표(기계소방)'!P191</f>
        <v>157068</v>
      </c>
      <c r="H361" s="154">
        <f>TRUNC(G361*D361,1)</f>
        <v>6942.4</v>
      </c>
      <c r="I361" s="155">
        <f>'단가대비표(기계소방)'!V191</f>
        <v>0</v>
      </c>
      <c r="J361" s="154">
        <f>TRUNC(I361*D361,1)</f>
        <v>0</v>
      </c>
      <c r="K361" s="155">
        <f t="shared" si="91"/>
        <v>157068</v>
      </c>
      <c r="L361" s="154">
        <f t="shared" si="91"/>
        <v>6942.4</v>
      </c>
      <c r="M361" s="144" t="s">
        <v>489</v>
      </c>
      <c r="N361" s="147" t="s">
        <v>1880</v>
      </c>
      <c r="O361" s="147" t="s">
        <v>1564</v>
      </c>
      <c r="P361" s="147" t="s">
        <v>485</v>
      </c>
      <c r="Q361" s="147" t="s">
        <v>485</v>
      </c>
      <c r="R361" s="147" t="s">
        <v>655</v>
      </c>
      <c r="S361" s="148"/>
      <c r="T361" s="148"/>
      <c r="U361" s="148"/>
      <c r="V361" s="148">
        <v>1</v>
      </c>
      <c r="W361" s="148"/>
      <c r="X361" s="148"/>
      <c r="Y361" s="148"/>
      <c r="Z361" s="148"/>
      <c r="AA361" s="148"/>
      <c r="AB361" s="148"/>
      <c r="AC361" s="148"/>
      <c r="AD361" s="148"/>
      <c r="AE361" s="148"/>
      <c r="AF361" s="148"/>
      <c r="AG361" s="148"/>
      <c r="AH361" s="148"/>
      <c r="AI361" s="148"/>
      <c r="AJ361" s="148"/>
      <c r="AK361" s="148"/>
      <c r="AL361" s="148"/>
      <c r="AM361" s="148"/>
      <c r="AN361" s="148"/>
      <c r="AO361" s="148"/>
      <c r="AP361" s="148"/>
      <c r="AQ361" s="148"/>
      <c r="AR361" s="148"/>
      <c r="AS361" s="148"/>
      <c r="AT361" s="148"/>
      <c r="AU361" s="148"/>
      <c r="AV361" s="147" t="s">
        <v>489</v>
      </c>
      <c r="AW361" s="147" t="s">
        <v>2282</v>
      </c>
      <c r="AX361" s="147" t="s">
        <v>489</v>
      </c>
      <c r="AY361" s="147" t="s">
        <v>489</v>
      </c>
    </row>
    <row r="362" spans="1:51" ht="30" customHeight="1">
      <c r="A362" s="144" t="s">
        <v>666</v>
      </c>
      <c r="B362" s="144" t="s">
        <v>667</v>
      </c>
      <c r="C362" s="144" t="s">
        <v>387</v>
      </c>
      <c r="D362" s="145">
        <v>1</v>
      </c>
      <c r="E362" s="155">
        <f>TRUNC(SUMIF(V358:V362, RIGHTB(O362, 1), H358:H362)*U362, 2)</f>
        <v>492.19</v>
      </c>
      <c r="F362" s="154">
        <f>TRUNC(E362*D362,1)</f>
        <v>492.1</v>
      </c>
      <c r="G362" s="155">
        <v>0</v>
      </c>
      <c r="H362" s="154">
        <f>TRUNC(G362*D362,1)</f>
        <v>0</v>
      </c>
      <c r="I362" s="155">
        <v>0</v>
      </c>
      <c r="J362" s="154">
        <f>TRUNC(I362*D362,1)</f>
        <v>0</v>
      </c>
      <c r="K362" s="155">
        <f t="shared" si="91"/>
        <v>492.1</v>
      </c>
      <c r="L362" s="154">
        <f t="shared" si="91"/>
        <v>492.1</v>
      </c>
      <c r="M362" s="144" t="s">
        <v>489</v>
      </c>
      <c r="N362" s="147" t="s">
        <v>1880</v>
      </c>
      <c r="O362" s="147" t="s">
        <v>1568</v>
      </c>
      <c r="P362" s="147" t="s">
        <v>485</v>
      </c>
      <c r="Q362" s="147" t="s">
        <v>485</v>
      </c>
      <c r="R362" s="147" t="s">
        <v>485</v>
      </c>
      <c r="S362" s="148">
        <v>1</v>
      </c>
      <c r="T362" s="148">
        <v>0</v>
      </c>
      <c r="U362" s="148">
        <v>0.03</v>
      </c>
      <c r="V362" s="148"/>
      <c r="W362" s="148"/>
      <c r="X362" s="148"/>
      <c r="Y362" s="148"/>
      <c r="Z362" s="148"/>
      <c r="AA362" s="148"/>
      <c r="AB362" s="148"/>
      <c r="AC362" s="148"/>
      <c r="AD362" s="148"/>
      <c r="AE362" s="148"/>
      <c r="AF362" s="148"/>
      <c r="AG362" s="148"/>
      <c r="AH362" s="148"/>
      <c r="AI362" s="148"/>
      <c r="AJ362" s="148"/>
      <c r="AK362" s="148"/>
      <c r="AL362" s="148"/>
      <c r="AM362" s="148"/>
      <c r="AN362" s="148"/>
      <c r="AO362" s="148"/>
      <c r="AP362" s="148"/>
      <c r="AQ362" s="148"/>
      <c r="AR362" s="148"/>
      <c r="AS362" s="148"/>
      <c r="AT362" s="148"/>
      <c r="AU362" s="148"/>
      <c r="AV362" s="147" t="s">
        <v>489</v>
      </c>
      <c r="AW362" s="147" t="s">
        <v>2283</v>
      </c>
      <c r="AX362" s="147" t="s">
        <v>489</v>
      </c>
      <c r="AY362" s="147" t="s">
        <v>489</v>
      </c>
    </row>
    <row r="363" spans="1:51" ht="30" customHeight="1">
      <c r="A363" s="144" t="s">
        <v>993</v>
      </c>
      <c r="B363" s="144" t="s">
        <v>489</v>
      </c>
      <c r="C363" s="144" t="s">
        <v>489</v>
      </c>
      <c r="D363" s="145"/>
      <c r="E363" s="155"/>
      <c r="F363" s="154">
        <f>TRUNC(SUMIF(N358:N362, N357, F358:F362),0)</f>
        <v>25494</v>
      </c>
      <c r="G363" s="155"/>
      <c r="H363" s="154">
        <f>TRUNC(SUMIF(N358:N362, N357, H358:H362),0)</f>
        <v>16406</v>
      </c>
      <c r="I363" s="155"/>
      <c r="J363" s="154">
        <f>TRUNC(SUMIF(N358:N362, N357, J358:J362),0)</f>
        <v>0</v>
      </c>
      <c r="K363" s="155"/>
      <c r="L363" s="154">
        <f>F363+H363+J363</f>
        <v>41900</v>
      </c>
      <c r="M363" s="144" t="s">
        <v>489</v>
      </c>
      <c r="N363" s="147" t="s">
        <v>668</v>
      </c>
      <c r="O363" s="147" t="s">
        <v>668</v>
      </c>
      <c r="P363" s="147" t="s">
        <v>489</v>
      </c>
      <c r="Q363" s="147" t="s">
        <v>489</v>
      </c>
      <c r="R363" s="147" t="s">
        <v>489</v>
      </c>
      <c r="S363" s="148"/>
      <c r="T363" s="148"/>
      <c r="U363" s="148"/>
      <c r="V363" s="148"/>
      <c r="W363" s="148"/>
      <c r="X363" s="148"/>
      <c r="Y363" s="148"/>
      <c r="Z363" s="148"/>
      <c r="AA363" s="148"/>
      <c r="AB363" s="148"/>
      <c r="AC363" s="148"/>
      <c r="AD363" s="148"/>
      <c r="AE363" s="148"/>
      <c r="AF363" s="148"/>
      <c r="AG363" s="148"/>
      <c r="AH363" s="148"/>
      <c r="AI363" s="148"/>
      <c r="AJ363" s="148"/>
      <c r="AK363" s="148"/>
      <c r="AL363" s="148"/>
      <c r="AM363" s="148"/>
      <c r="AN363" s="148"/>
      <c r="AO363" s="148"/>
      <c r="AP363" s="148"/>
      <c r="AQ363" s="148"/>
      <c r="AR363" s="148"/>
      <c r="AS363" s="148"/>
      <c r="AT363" s="148"/>
      <c r="AU363" s="148"/>
      <c r="AV363" s="147" t="s">
        <v>489</v>
      </c>
      <c r="AW363" s="147" t="s">
        <v>489</v>
      </c>
      <c r="AX363" s="147" t="s">
        <v>489</v>
      </c>
      <c r="AY363" s="147" t="s">
        <v>489</v>
      </c>
    </row>
    <row r="364" spans="1:51" ht="30" customHeight="1">
      <c r="A364" s="145"/>
      <c r="B364" s="145"/>
      <c r="C364" s="145"/>
      <c r="D364" s="145"/>
      <c r="E364" s="155"/>
      <c r="F364" s="154"/>
      <c r="G364" s="155"/>
      <c r="H364" s="154"/>
      <c r="I364" s="155"/>
      <c r="J364" s="154"/>
      <c r="K364" s="155"/>
      <c r="L364" s="154"/>
      <c r="M364" s="145"/>
    </row>
    <row r="365" spans="1:51" ht="30" customHeight="1">
      <c r="A365" s="311" t="s">
        <v>1121</v>
      </c>
      <c r="B365" s="311"/>
      <c r="C365" s="311"/>
      <c r="D365" s="311"/>
      <c r="E365" s="312"/>
      <c r="F365" s="313"/>
      <c r="G365" s="312"/>
      <c r="H365" s="313"/>
      <c r="I365" s="312"/>
      <c r="J365" s="313"/>
      <c r="K365" s="312"/>
      <c r="L365" s="313"/>
      <c r="M365" s="311"/>
      <c r="N365" s="153" t="s">
        <v>1882</v>
      </c>
    </row>
    <row r="366" spans="1:51" ht="30" customHeight="1">
      <c r="A366" s="144" t="s">
        <v>828</v>
      </c>
      <c r="B366" s="144" t="s">
        <v>780</v>
      </c>
      <c r="C366" s="144" t="s">
        <v>735</v>
      </c>
      <c r="D366" s="145">
        <v>1</v>
      </c>
      <c r="E366" s="155">
        <f>'단가대비표(기계소방)'!O52</f>
        <v>5280</v>
      </c>
      <c r="F366" s="154">
        <f>TRUNC(E366*D366,1)</f>
        <v>5280</v>
      </c>
      <c r="G366" s="155">
        <f>'단가대비표(기계소방)'!P52</f>
        <v>0</v>
      </c>
      <c r="H366" s="154">
        <f>TRUNC(G366*D366,1)</f>
        <v>0</v>
      </c>
      <c r="I366" s="155">
        <f>'단가대비표(기계소방)'!V52</f>
        <v>0</v>
      </c>
      <c r="J366" s="154">
        <f>TRUNC(I366*D366,1)</f>
        <v>0</v>
      </c>
      <c r="K366" s="155">
        <f t="shared" ref="K366:L370" si="92">TRUNC(E366+G366+I366,1)</f>
        <v>5280</v>
      </c>
      <c r="L366" s="154">
        <f t="shared" si="92"/>
        <v>5280</v>
      </c>
      <c r="M366" s="144" t="s">
        <v>489</v>
      </c>
      <c r="N366" s="147" t="s">
        <v>1882</v>
      </c>
      <c r="O366" s="147" t="s">
        <v>2284</v>
      </c>
      <c r="P366" s="147" t="s">
        <v>485</v>
      </c>
      <c r="Q366" s="147" t="s">
        <v>485</v>
      </c>
      <c r="R366" s="147" t="s">
        <v>655</v>
      </c>
      <c r="S366" s="148"/>
      <c r="T366" s="148"/>
      <c r="U366" s="148"/>
      <c r="V366" s="148"/>
      <c r="W366" s="148"/>
      <c r="X366" s="148"/>
      <c r="Y366" s="148"/>
      <c r="Z366" s="148"/>
      <c r="AA366" s="148"/>
      <c r="AB366" s="148"/>
      <c r="AC366" s="148"/>
      <c r="AD366" s="148"/>
      <c r="AE366" s="148"/>
      <c r="AF366" s="148"/>
      <c r="AG366" s="148"/>
      <c r="AH366" s="148"/>
      <c r="AI366" s="148"/>
      <c r="AJ366" s="148"/>
      <c r="AK366" s="148"/>
      <c r="AL366" s="148"/>
      <c r="AM366" s="148"/>
      <c r="AN366" s="148"/>
      <c r="AO366" s="148"/>
      <c r="AP366" s="148"/>
      <c r="AQ366" s="148"/>
      <c r="AR366" s="148"/>
      <c r="AS366" s="148"/>
      <c r="AT366" s="148"/>
      <c r="AU366" s="148"/>
      <c r="AV366" s="147" t="s">
        <v>489</v>
      </c>
      <c r="AW366" s="147" t="s">
        <v>2285</v>
      </c>
      <c r="AX366" s="147" t="s">
        <v>489</v>
      </c>
      <c r="AY366" s="147" t="s">
        <v>489</v>
      </c>
    </row>
    <row r="367" spans="1:51" ht="30" customHeight="1">
      <c r="A367" s="144" t="s">
        <v>1122</v>
      </c>
      <c r="B367" s="144" t="s">
        <v>736</v>
      </c>
      <c r="C367" s="144" t="s">
        <v>309</v>
      </c>
      <c r="D367" s="145">
        <v>1</v>
      </c>
      <c r="E367" s="155">
        <f>'단가대비표(기계소방)'!O65</f>
        <v>2960</v>
      </c>
      <c r="F367" s="154">
        <f>TRUNC(E367*D367,1)</f>
        <v>2960</v>
      </c>
      <c r="G367" s="155">
        <f>'단가대비표(기계소방)'!P65</f>
        <v>0</v>
      </c>
      <c r="H367" s="154">
        <f>TRUNC(G367*D367,1)</f>
        <v>0</v>
      </c>
      <c r="I367" s="155">
        <f>'단가대비표(기계소방)'!V65</f>
        <v>0</v>
      </c>
      <c r="J367" s="154">
        <f>TRUNC(I367*D367,1)</f>
        <v>0</v>
      </c>
      <c r="K367" s="155">
        <f t="shared" si="92"/>
        <v>2960</v>
      </c>
      <c r="L367" s="154">
        <f t="shared" si="92"/>
        <v>2960</v>
      </c>
      <c r="M367" s="144" t="s">
        <v>489</v>
      </c>
      <c r="N367" s="147" t="s">
        <v>1882</v>
      </c>
      <c r="O367" s="147" t="s">
        <v>2286</v>
      </c>
      <c r="P367" s="147" t="s">
        <v>485</v>
      </c>
      <c r="Q367" s="147" t="s">
        <v>485</v>
      </c>
      <c r="R367" s="147" t="s">
        <v>655</v>
      </c>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7" t="s">
        <v>489</v>
      </c>
      <c r="AW367" s="147" t="s">
        <v>2287</v>
      </c>
      <c r="AX367" s="147" t="s">
        <v>489</v>
      </c>
      <c r="AY367" s="147" t="s">
        <v>489</v>
      </c>
    </row>
    <row r="368" spans="1:51" ht="30" customHeight="1">
      <c r="A368" s="144" t="s">
        <v>755</v>
      </c>
      <c r="B368" s="144" t="s">
        <v>664</v>
      </c>
      <c r="C368" s="144" t="s">
        <v>317</v>
      </c>
      <c r="D368" s="145">
        <v>4.3299999999999998E-2</v>
      </c>
      <c r="E368" s="155">
        <f>'단가대비표(기계소방)'!O196</f>
        <v>0</v>
      </c>
      <c r="F368" s="154">
        <f>TRUNC(E368*D368,1)</f>
        <v>0</v>
      </c>
      <c r="G368" s="155">
        <f>'단가대비표(기계소방)'!P196</f>
        <v>214118</v>
      </c>
      <c r="H368" s="154">
        <f>TRUNC(G368*D368,1)</f>
        <v>9271.2999999999993</v>
      </c>
      <c r="I368" s="155">
        <f>'단가대비표(기계소방)'!V196</f>
        <v>0</v>
      </c>
      <c r="J368" s="154">
        <f>TRUNC(I368*D368,1)</f>
        <v>0</v>
      </c>
      <c r="K368" s="155">
        <f t="shared" si="92"/>
        <v>214118</v>
      </c>
      <c r="L368" s="154">
        <f t="shared" si="92"/>
        <v>9271.2999999999993</v>
      </c>
      <c r="M368" s="144" t="s">
        <v>489</v>
      </c>
      <c r="N368" s="147" t="s">
        <v>1882</v>
      </c>
      <c r="O368" s="147" t="s">
        <v>1696</v>
      </c>
      <c r="P368" s="147" t="s">
        <v>485</v>
      </c>
      <c r="Q368" s="147" t="s">
        <v>485</v>
      </c>
      <c r="R368" s="147" t="s">
        <v>655</v>
      </c>
      <c r="S368" s="148"/>
      <c r="T368" s="148"/>
      <c r="U368" s="148"/>
      <c r="V368" s="148">
        <v>1</v>
      </c>
      <c r="W368" s="148"/>
      <c r="X368" s="148"/>
      <c r="Y368" s="148"/>
      <c r="Z368" s="148"/>
      <c r="AA368" s="148"/>
      <c r="AB368" s="148"/>
      <c r="AC368" s="148"/>
      <c r="AD368" s="148"/>
      <c r="AE368" s="148"/>
      <c r="AF368" s="148"/>
      <c r="AG368" s="148"/>
      <c r="AH368" s="148"/>
      <c r="AI368" s="148"/>
      <c r="AJ368" s="148"/>
      <c r="AK368" s="148"/>
      <c r="AL368" s="148"/>
      <c r="AM368" s="148"/>
      <c r="AN368" s="148"/>
      <c r="AO368" s="148"/>
      <c r="AP368" s="148"/>
      <c r="AQ368" s="148"/>
      <c r="AR368" s="148"/>
      <c r="AS368" s="148"/>
      <c r="AT368" s="148"/>
      <c r="AU368" s="148"/>
      <c r="AV368" s="147" t="s">
        <v>489</v>
      </c>
      <c r="AW368" s="147" t="s">
        <v>2288</v>
      </c>
      <c r="AX368" s="147" t="s">
        <v>489</v>
      </c>
      <c r="AY368" s="147" t="s">
        <v>489</v>
      </c>
    </row>
    <row r="369" spans="1:51" ht="30" customHeight="1">
      <c r="A369" s="144" t="s">
        <v>663</v>
      </c>
      <c r="B369" s="144" t="s">
        <v>664</v>
      </c>
      <c r="C369" s="144" t="s">
        <v>317</v>
      </c>
      <c r="D369" s="145">
        <v>4.3299999999999998E-2</v>
      </c>
      <c r="E369" s="155">
        <f>'단가대비표(기계소방)'!O191</f>
        <v>0</v>
      </c>
      <c r="F369" s="154">
        <f>TRUNC(E369*D369,1)</f>
        <v>0</v>
      </c>
      <c r="G369" s="155">
        <f>'단가대비표(기계소방)'!P191</f>
        <v>157068</v>
      </c>
      <c r="H369" s="154">
        <f>TRUNC(G369*D369,1)</f>
        <v>6801</v>
      </c>
      <c r="I369" s="155">
        <f>'단가대비표(기계소방)'!V191</f>
        <v>0</v>
      </c>
      <c r="J369" s="154">
        <f>TRUNC(I369*D369,1)</f>
        <v>0</v>
      </c>
      <c r="K369" s="155">
        <f t="shared" si="92"/>
        <v>157068</v>
      </c>
      <c r="L369" s="154">
        <f t="shared" si="92"/>
        <v>6801</v>
      </c>
      <c r="M369" s="144" t="s">
        <v>489</v>
      </c>
      <c r="N369" s="147" t="s">
        <v>1882</v>
      </c>
      <c r="O369" s="147" t="s">
        <v>1564</v>
      </c>
      <c r="P369" s="147" t="s">
        <v>485</v>
      </c>
      <c r="Q369" s="147" t="s">
        <v>485</v>
      </c>
      <c r="R369" s="147" t="s">
        <v>655</v>
      </c>
      <c r="S369" s="148"/>
      <c r="T369" s="148"/>
      <c r="U369" s="148"/>
      <c r="V369" s="148">
        <v>1</v>
      </c>
      <c r="W369" s="148"/>
      <c r="X369" s="148"/>
      <c r="Y369" s="148"/>
      <c r="Z369" s="148"/>
      <c r="AA369" s="148"/>
      <c r="AB369" s="148"/>
      <c r="AC369" s="148"/>
      <c r="AD369" s="148"/>
      <c r="AE369" s="148"/>
      <c r="AF369" s="148"/>
      <c r="AG369" s="148"/>
      <c r="AH369" s="148"/>
      <c r="AI369" s="148"/>
      <c r="AJ369" s="148"/>
      <c r="AK369" s="148"/>
      <c r="AL369" s="148"/>
      <c r="AM369" s="148"/>
      <c r="AN369" s="148"/>
      <c r="AO369" s="148"/>
      <c r="AP369" s="148"/>
      <c r="AQ369" s="148"/>
      <c r="AR369" s="148"/>
      <c r="AS369" s="148"/>
      <c r="AT369" s="148"/>
      <c r="AU369" s="148"/>
      <c r="AV369" s="147" t="s">
        <v>489</v>
      </c>
      <c r="AW369" s="147" t="s">
        <v>2289</v>
      </c>
      <c r="AX369" s="147" t="s">
        <v>489</v>
      </c>
      <c r="AY369" s="147" t="s">
        <v>489</v>
      </c>
    </row>
    <row r="370" spans="1:51" ht="30" customHeight="1">
      <c r="A370" s="144" t="s">
        <v>666</v>
      </c>
      <c r="B370" s="144" t="s">
        <v>667</v>
      </c>
      <c r="C370" s="144" t="s">
        <v>387</v>
      </c>
      <c r="D370" s="145">
        <v>1</v>
      </c>
      <c r="E370" s="155">
        <f>TRUNC(SUMIF(V366:V370, RIGHTB(O370, 1), H366:H370)*U370, 2)</f>
        <v>482.16</v>
      </c>
      <c r="F370" s="154">
        <f>TRUNC(E370*D370,1)</f>
        <v>482.1</v>
      </c>
      <c r="G370" s="155">
        <v>0</v>
      </c>
      <c r="H370" s="154">
        <f>TRUNC(G370*D370,1)</f>
        <v>0</v>
      </c>
      <c r="I370" s="155">
        <v>0</v>
      </c>
      <c r="J370" s="154">
        <f>TRUNC(I370*D370,1)</f>
        <v>0</v>
      </c>
      <c r="K370" s="155">
        <f t="shared" si="92"/>
        <v>482.1</v>
      </c>
      <c r="L370" s="154">
        <f t="shared" si="92"/>
        <v>482.1</v>
      </c>
      <c r="M370" s="144" t="s">
        <v>489</v>
      </c>
      <c r="N370" s="147" t="s">
        <v>1882</v>
      </c>
      <c r="O370" s="147" t="s">
        <v>1568</v>
      </c>
      <c r="P370" s="147" t="s">
        <v>485</v>
      </c>
      <c r="Q370" s="147" t="s">
        <v>485</v>
      </c>
      <c r="R370" s="147" t="s">
        <v>485</v>
      </c>
      <c r="S370" s="148">
        <v>1</v>
      </c>
      <c r="T370" s="148">
        <v>0</v>
      </c>
      <c r="U370" s="148">
        <v>0.03</v>
      </c>
      <c r="V370" s="148"/>
      <c r="W370" s="148"/>
      <c r="X370" s="148"/>
      <c r="Y370" s="148"/>
      <c r="Z370" s="148"/>
      <c r="AA370" s="148"/>
      <c r="AB370" s="148"/>
      <c r="AC370" s="148"/>
      <c r="AD370" s="148"/>
      <c r="AE370" s="148"/>
      <c r="AF370" s="148"/>
      <c r="AG370" s="148"/>
      <c r="AH370" s="148"/>
      <c r="AI370" s="148"/>
      <c r="AJ370" s="148"/>
      <c r="AK370" s="148"/>
      <c r="AL370" s="148"/>
      <c r="AM370" s="148"/>
      <c r="AN370" s="148"/>
      <c r="AO370" s="148"/>
      <c r="AP370" s="148"/>
      <c r="AQ370" s="148"/>
      <c r="AR370" s="148"/>
      <c r="AS370" s="148"/>
      <c r="AT370" s="148"/>
      <c r="AU370" s="148"/>
      <c r="AV370" s="147" t="s">
        <v>489</v>
      </c>
      <c r="AW370" s="147" t="s">
        <v>2290</v>
      </c>
      <c r="AX370" s="147" t="s">
        <v>489</v>
      </c>
      <c r="AY370" s="147" t="s">
        <v>489</v>
      </c>
    </row>
    <row r="371" spans="1:51" ht="30" customHeight="1">
      <c r="A371" s="144" t="s">
        <v>993</v>
      </c>
      <c r="B371" s="144" t="s">
        <v>489</v>
      </c>
      <c r="C371" s="144" t="s">
        <v>489</v>
      </c>
      <c r="D371" s="145"/>
      <c r="E371" s="155"/>
      <c r="F371" s="154">
        <f>TRUNC(SUMIF(N366:N370, N365, F366:F370),0)</f>
        <v>8722</v>
      </c>
      <c r="G371" s="155"/>
      <c r="H371" s="154">
        <f>TRUNC(SUMIF(N366:N370, N365, H366:H370),0)</f>
        <v>16072</v>
      </c>
      <c r="I371" s="155"/>
      <c r="J371" s="154">
        <f>TRUNC(SUMIF(N366:N370, N365, J366:J370),0)</f>
        <v>0</v>
      </c>
      <c r="K371" s="155"/>
      <c r="L371" s="154">
        <f>F371+H371+J371</f>
        <v>24794</v>
      </c>
      <c r="M371" s="144" t="s">
        <v>489</v>
      </c>
      <c r="N371" s="147" t="s">
        <v>668</v>
      </c>
      <c r="O371" s="147" t="s">
        <v>668</v>
      </c>
      <c r="P371" s="147" t="s">
        <v>489</v>
      </c>
      <c r="Q371" s="147" t="s">
        <v>489</v>
      </c>
      <c r="R371" s="147" t="s">
        <v>489</v>
      </c>
      <c r="S371" s="148"/>
      <c r="T371" s="148"/>
      <c r="U371" s="148"/>
      <c r="V371" s="148"/>
      <c r="W371" s="148"/>
      <c r="X371" s="148"/>
      <c r="Y371" s="148"/>
      <c r="Z371" s="148"/>
      <c r="AA371" s="148"/>
      <c r="AB371" s="148"/>
      <c r="AC371" s="148"/>
      <c r="AD371" s="148"/>
      <c r="AE371" s="148"/>
      <c r="AF371" s="148"/>
      <c r="AG371" s="148"/>
      <c r="AH371" s="148"/>
      <c r="AI371" s="148"/>
      <c r="AJ371" s="148"/>
      <c r="AK371" s="148"/>
      <c r="AL371" s="148"/>
      <c r="AM371" s="148"/>
      <c r="AN371" s="148"/>
      <c r="AO371" s="148"/>
      <c r="AP371" s="148"/>
      <c r="AQ371" s="148"/>
      <c r="AR371" s="148"/>
      <c r="AS371" s="148"/>
      <c r="AT371" s="148"/>
      <c r="AU371" s="148"/>
      <c r="AV371" s="147" t="s">
        <v>489</v>
      </c>
      <c r="AW371" s="147" t="s">
        <v>489</v>
      </c>
      <c r="AX371" s="147" t="s">
        <v>489</v>
      </c>
      <c r="AY371" s="147" t="s">
        <v>489</v>
      </c>
    </row>
    <row r="372" spans="1:51" ht="30" customHeight="1">
      <c r="A372" s="145"/>
      <c r="B372" s="145"/>
      <c r="C372" s="145"/>
      <c r="D372" s="145"/>
      <c r="E372" s="155"/>
      <c r="F372" s="154"/>
      <c r="G372" s="155"/>
      <c r="H372" s="154"/>
      <c r="I372" s="155"/>
      <c r="J372" s="154"/>
      <c r="K372" s="155"/>
      <c r="L372" s="154"/>
      <c r="M372" s="145"/>
    </row>
    <row r="373" spans="1:51" ht="30" customHeight="1">
      <c r="A373" s="311" t="s">
        <v>1123</v>
      </c>
      <c r="B373" s="311"/>
      <c r="C373" s="311"/>
      <c r="D373" s="311"/>
      <c r="E373" s="312"/>
      <c r="F373" s="313"/>
      <c r="G373" s="312"/>
      <c r="H373" s="313"/>
      <c r="I373" s="312"/>
      <c r="J373" s="313"/>
      <c r="K373" s="312"/>
      <c r="L373" s="313"/>
      <c r="M373" s="311"/>
      <c r="N373" s="153" t="s">
        <v>1884</v>
      </c>
    </row>
    <row r="374" spans="1:51" ht="30" customHeight="1">
      <c r="A374" s="144" t="s">
        <v>828</v>
      </c>
      <c r="B374" s="144" t="s">
        <v>827</v>
      </c>
      <c r="C374" s="144" t="s">
        <v>735</v>
      </c>
      <c r="D374" s="145">
        <v>1</v>
      </c>
      <c r="E374" s="155">
        <f>'단가대비표(기계소방)'!O53</f>
        <v>7416</v>
      </c>
      <c r="F374" s="154">
        <f>TRUNC(E374*D374,1)</f>
        <v>7416</v>
      </c>
      <c r="G374" s="155">
        <f>'단가대비표(기계소방)'!P53</f>
        <v>0</v>
      </c>
      <c r="H374" s="154">
        <f>TRUNC(G374*D374,1)</f>
        <v>0</v>
      </c>
      <c r="I374" s="155">
        <f>'단가대비표(기계소방)'!V53</f>
        <v>0</v>
      </c>
      <c r="J374" s="154">
        <f>TRUNC(I374*D374,1)</f>
        <v>0</v>
      </c>
      <c r="K374" s="155">
        <f t="shared" ref="K374:L378" si="93">TRUNC(E374+G374+I374,1)</f>
        <v>7416</v>
      </c>
      <c r="L374" s="154">
        <f t="shared" si="93"/>
        <v>7416</v>
      </c>
      <c r="M374" s="144" t="s">
        <v>489</v>
      </c>
      <c r="N374" s="147" t="s">
        <v>1884</v>
      </c>
      <c r="O374" s="147" t="s">
        <v>2291</v>
      </c>
      <c r="P374" s="147" t="s">
        <v>485</v>
      </c>
      <c r="Q374" s="147" t="s">
        <v>485</v>
      </c>
      <c r="R374" s="147" t="s">
        <v>655</v>
      </c>
      <c r="S374" s="148"/>
      <c r="T374" s="148"/>
      <c r="U374" s="148"/>
      <c r="V374" s="148"/>
      <c r="W374" s="148"/>
      <c r="X374" s="148"/>
      <c r="Y374" s="148"/>
      <c r="Z374" s="148"/>
      <c r="AA374" s="148"/>
      <c r="AB374" s="148"/>
      <c r="AC374" s="148"/>
      <c r="AD374" s="148"/>
      <c r="AE374" s="148"/>
      <c r="AF374" s="148"/>
      <c r="AG374" s="148"/>
      <c r="AH374" s="148"/>
      <c r="AI374" s="148"/>
      <c r="AJ374" s="148"/>
      <c r="AK374" s="148"/>
      <c r="AL374" s="148"/>
      <c r="AM374" s="148"/>
      <c r="AN374" s="148"/>
      <c r="AO374" s="148"/>
      <c r="AP374" s="148"/>
      <c r="AQ374" s="148"/>
      <c r="AR374" s="148"/>
      <c r="AS374" s="148"/>
      <c r="AT374" s="148"/>
      <c r="AU374" s="148"/>
      <c r="AV374" s="147" t="s">
        <v>489</v>
      </c>
      <c r="AW374" s="147" t="s">
        <v>2292</v>
      </c>
      <c r="AX374" s="147" t="s">
        <v>489</v>
      </c>
      <c r="AY374" s="147" t="s">
        <v>489</v>
      </c>
    </row>
    <row r="375" spans="1:51" ht="30" customHeight="1">
      <c r="A375" s="144" t="s">
        <v>1122</v>
      </c>
      <c r="B375" s="144" t="s">
        <v>737</v>
      </c>
      <c r="C375" s="144" t="s">
        <v>309</v>
      </c>
      <c r="D375" s="145">
        <v>1</v>
      </c>
      <c r="E375" s="155">
        <f>'단가대비표(기계소방)'!O66</f>
        <v>6277</v>
      </c>
      <c r="F375" s="154">
        <f>TRUNC(E375*D375,1)</f>
        <v>6277</v>
      </c>
      <c r="G375" s="155">
        <f>'단가대비표(기계소방)'!P66</f>
        <v>0</v>
      </c>
      <c r="H375" s="154">
        <f>TRUNC(G375*D375,1)</f>
        <v>0</v>
      </c>
      <c r="I375" s="155">
        <f>'단가대비표(기계소방)'!V66</f>
        <v>0</v>
      </c>
      <c r="J375" s="154">
        <f>TRUNC(I375*D375,1)</f>
        <v>0</v>
      </c>
      <c r="K375" s="155">
        <f t="shared" si="93"/>
        <v>6277</v>
      </c>
      <c r="L375" s="154">
        <f t="shared" si="93"/>
        <v>6277</v>
      </c>
      <c r="M375" s="144" t="s">
        <v>489</v>
      </c>
      <c r="N375" s="147" t="s">
        <v>1884</v>
      </c>
      <c r="O375" s="147" t="s">
        <v>2293</v>
      </c>
      <c r="P375" s="147" t="s">
        <v>485</v>
      </c>
      <c r="Q375" s="147" t="s">
        <v>485</v>
      </c>
      <c r="R375" s="147" t="s">
        <v>655</v>
      </c>
      <c r="S375" s="148"/>
      <c r="T375" s="148"/>
      <c r="U375" s="148"/>
      <c r="V375" s="148"/>
      <c r="W375" s="148"/>
      <c r="X375" s="148"/>
      <c r="Y375" s="148"/>
      <c r="Z375" s="148"/>
      <c r="AA375" s="148"/>
      <c r="AB375" s="148"/>
      <c r="AC375" s="148"/>
      <c r="AD375" s="148"/>
      <c r="AE375" s="148"/>
      <c r="AF375" s="148"/>
      <c r="AG375" s="148"/>
      <c r="AH375" s="148"/>
      <c r="AI375" s="148"/>
      <c r="AJ375" s="148"/>
      <c r="AK375" s="148"/>
      <c r="AL375" s="148"/>
      <c r="AM375" s="148"/>
      <c r="AN375" s="148"/>
      <c r="AO375" s="148"/>
      <c r="AP375" s="148"/>
      <c r="AQ375" s="148"/>
      <c r="AR375" s="148"/>
      <c r="AS375" s="148"/>
      <c r="AT375" s="148"/>
      <c r="AU375" s="148"/>
      <c r="AV375" s="147" t="s">
        <v>489</v>
      </c>
      <c r="AW375" s="147" t="s">
        <v>2294</v>
      </c>
      <c r="AX375" s="147" t="s">
        <v>489</v>
      </c>
      <c r="AY375" s="147" t="s">
        <v>489</v>
      </c>
    </row>
    <row r="376" spans="1:51" ht="30" customHeight="1">
      <c r="A376" s="144" t="s">
        <v>755</v>
      </c>
      <c r="B376" s="144" t="s">
        <v>664</v>
      </c>
      <c r="C376" s="144" t="s">
        <v>317</v>
      </c>
      <c r="D376" s="145">
        <v>4.4200000000000003E-2</v>
      </c>
      <c r="E376" s="155">
        <f>'단가대비표(기계소방)'!O196</f>
        <v>0</v>
      </c>
      <c r="F376" s="154">
        <f>TRUNC(E376*D376,1)</f>
        <v>0</v>
      </c>
      <c r="G376" s="155">
        <f>'단가대비표(기계소방)'!P196</f>
        <v>214118</v>
      </c>
      <c r="H376" s="154">
        <f>TRUNC(G376*D376,1)</f>
        <v>9464</v>
      </c>
      <c r="I376" s="155">
        <f>'단가대비표(기계소방)'!V196</f>
        <v>0</v>
      </c>
      <c r="J376" s="154">
        <f>TRUNC(I376*D376,1)</f>
        <v>0</v>
      </c>
      <c r="K376" s="155">
        <f t="shared" si="93"/>
        <v>214118</v>
      </c>
      <c r="L376" s="154">
        <f t="shared" si="93"/>
        <v>9464</v>
      </c>
      <c r="M376" s="144" t="s">
        <v>489</v>
      </c>
      <c r="N376" s="147" t="s">
        <v>1884</v>
      </c>
      <c r="O376" s="147" t="s">
        <v>1696</v>
      </c>
      <c r="P376" s="147" t="s">
        <v>485</v>
      </c>
      <c r="Q376" s="147" t="s">
        <v>485</v>
      </c>
      <c r="R376" s="147" t="s">
        <v>655</v>
      </c>
      <c r="S376" s="148"/>
      <c r="T376" s="148"/>
      <c r="U376" s="148"/>
      <c r="V376" s="148">
        <v>1</v>
      </c>
      <c r="W376" s="148"/>
      <c r="X376" s="148"/>
      <c r="Y376" s="148"/>
      <c r="Z376" s="148"/>
      <c r="AA376" s="148"/>
      <c r="AB376" s="148"/>
      <c r="AC376" s="148"/>
      <c r="AD376" s="148"/>
      <c r="AE376" s="148"/>
      <c r="AF376" s="148"/>
      <c r="AG376" s="148"/>
      <c r="AH376" s="148"/>
      <c r="AI376" s="148"/>
      <c r="AJ376" s="148"/>
      <c r="AK376" s="148"/>
      <c r="AL376" s="148"/>
      <c r="AM376" s="148"/>
      <c r="AN376" s="148"/>
      <c r="AO376" s="148"/>
      <c r="AP376" s="148"/>
      <c r="AQ376" s="148"/>
      <c r="AR376" s="148"/>
      <c r="AS376" s="148"/>
      <c r="AT376" s="148"/>
      <c r="AU376" s="148"/>
      <c r="AV376" s="147" t="s">
        <v>489</v>
      </c>
      <c r="AW376" s="147" t="s">
        <v>2295</v>
      </c>
      <c r="AX376" s="147" t="s">
        <v>489</v>
      </c>
      <c r="AY376" s="147" t="s">
        <v>489</v>
      </c>
    </row>
    <row r="377" spans="1:51" ht="30" customHeight="1">
      <c r="A377" s="144" t="s">
        <v>663</v>
      </c>
      <c r="B377" s="144" t="s">
        <v>664</v>
      </c>
      <c r="C377" s="144" t="s">
        <v>317</v>
      </c>
      <c r="D377" s="145">
        <v>4.4200000000000003E-2</v>
      </c>
      <c r="E377" s="155">
        <f>'단가대비표(기계소방)'!O191</f>
        <v>0</v>
      </c>
      <c r="F377" s="154">
        <f>TRUNC(E377*D377,1)</f>
        <v>0</v>
      </c>
      <c r="G377" s="155">
        <f>'단가대비표(기계소방)'!P191</f>
        <v>157068</v>
      </c>
      <c r="H377" s="154">
        <f>TRUNC(G377*D377,1)</f>
        <v>6942.4</v>
      </c>
      <c r="I377" s="155">
        <f>'단가대비표(기계소방)'!V191</f>
        <v>0</v>
      </c>
      <c r="J377" s="154">
        <f>TRUNC(I377*D377,1)</f>
        <v>0</v>
      </c>
      <c r="K377" s="155">
        <f t="shared" si="93"/>
        <v>157068</v>
      </c>
      <c r="L377" s="154">
        <f t="shared" si="93"/>
        <v>6942.4</v>
      </c>
      <c r="M377" s="144" t="s">
        <v>489</v>
      </c>
      <c r="N377" s="147" t="s">
        <v>1884</v>
      </c>
      <c r="O377" s="147" t="s">
        <v>1564</v>
      </c>
      <c r="P377" s="147" t="s">
        <v>485</v>
      </c>
      <c r="Q377" s="147" t="s">
        <v>485</v>
      </c>
      <c r="R377" s="147" t="s">
        <v>655</v>
      </c>
      <c r="S377" s="148"/>
      <c r="T377" s="148"/>
      <c r="U377" s="148"/>
      <c r="V377" s="148">
        <v>1</v>
      </c>
      <c r="W377" s="148"/>
      <c r="X377" s="148"/>
      <c r="Y377" s="148"/>
      <c r="Z377" s="148"/>
      <c r="AA377" s="148"/>
      <c r="AB377" s="148"/>
      <c r="AC377" s="148"/>
      <c r="AD377" s="148"/>
      <c r="AE377" s="148"/>
      <c r="AF377" s="148"/>
      <c r="AG377" s="148"/>
      <c r="AH377" s="148"/>
      <c r="AI377" s="148"/>
      <c r="AJ377" s="148"/>
      <c r="AK377" s="148"/>
      <c r="AL377" s="148"/>
      <c r="AM377" s="148"/>
      <c r="AN377" s="148"/>
      <c r="AO377" s="148"/>
      <c r="AP377" s="148"/>
      <c r="AQ377" s="148"/>
      <c r="AR377" s="148"/>
      <c r="AS377" s="148"/>
      <c r="AT377" s="148"/>
      <c r="AU377" s="148"/>
      <c r="AV377" s="147" t="s">
        <v>489</v>
      </c>
      <c r="AW377" s="147" t="s">
        <v>2296</v>
      </c>
      <c r="AX377" s="147" t="s">
        <v>489</v>
      </c>
      <c r="AY377" s="147" t="s">
        <v>489</v>
      </c>
    </row>
    <row r="378" spans="1:51" ht="30" customHeight="1">
      <c r="A378" s="144" t="s">
        <v>666</v>
      </c>
      <c r="B378" s="144" t="s">
        <v>667</v>
      </c>
      <c r="C378" s="144" t="s">
        <v>387</v>
      </c>
      <c r="D378" s="145">
        <v>1</v>
      </c>
      <c r="E378" s="155">
        <f>TRUNC(SUMIF(V374:V378, RIGHTB(O378, 1), H374:H378)*U378, 2)</f>
        <v>492.19</v>
      </c>
      <c r="F378" s="154">
        <f>TRUNC(E378*D378,1)</f>
        <v>492.1</v>
      </c>
      <c r="G378" s="155">
        <v>0</v>
      </c>
      <c r="H378" s="154">
        <f>TRUNC(G378*D378,1)</f>
        <v>0</v>
      </c>
      <c r="I378" s="155">
        <v>0</v>
      </c>
      <c r="J378" s="154">
        <f>TRUNC(I378*D378,1)</f>
        <v>0</v>
      </c>
      <c r="K378" s="155">
        <f t="shared" si="93"/>
        <v>492.1</v>
      </c>
      <c r="L378" s="154">
        <f t="shared" si="93"/>
        <v>492.1</v>
      </c>
      <c r="M378" s="144" t="s">
        <v>489</v>
      </c>
      <c r="N378" s="147" t="s">
        <v>1884</v>
      </c>
      <c r="O378" s="147" t="s">
        <v>1568</v>
      </c>
      <c r="P378" s="147" t="s">
        <v>485</v>
      </c>
      <c r="Q378" s="147" t="s">
        <v>485</v>
      </c>
      <c r="R378" s="147" t="s">
        <v>485</v>
      </c>
      <c r="S378" s="148">
        <v>1</v>
      </c>
      <c r="T378" s="148">
        <v>0</v>
      </c>
      <c r="U378" s="148">
        <v>0.03</v>
      </c>
      <c r="V378" s="148"/>
      <c r="W378" s="148"/>
      <c r="X378" s="148"/>
      <c r="Y378" s="148"/>
      <c r="Z378" s="148"/>
      <c r="AA378" s="148"/>
      <c r="AB378" s="148"/>
      <c r="AC378" s="148"/>
      <c r="AD378" s="148"/>
      <c r="AE378" s="148"/>
      <c r="AF378" s="148"/>
      <c r="AG378" s="148"/>
      <c r="AH378" s="148"/>
      <c r="AI378" s="148"/>
      <c r="AJ378" s="148"/>
      <c r="AK378" s="148"/>
      <c r="AL378" s="148"/>
      <c r="AM378" s="148"/>
      <c r="AN378" s="148"/>
      <c r="AO378" s="148"/>
      <c r="AP378" s="148"/>
      <c r="AQ378" s="148"/>
      <c r="AR378" s="148"/>
      <c r="AS378" s="148"/>
      <c r="AT378" s="148"/>
      <c r="AU378" s="148"/>
      <c r="AV378" s="147" t="s">
        <v>489</v>
      </c>
      <c r="AW378" s="147" t="s">
        <v>2297</v>
      </c>
      <c r="AX378" s="147" t="s">
        <v>489</v>
      </c>
      <c r="AY378" s="147" t="s">
        <v>489</v>
      </c>
    </row>
    <row r="379" spans="1:51" ht="30" customHeight="1">
      <c r="A379" s="144" t="s">
        <v>993</v>
      </c>
      <c r="B379" s="144" t="s">
        <v>489</v>
      </c>
      <c r="C379" s="144" t="s">
        <v>489</v>
      </c>
      <c r="D379" s="145"/>
      <c r="E379" s="155"/>
      <c r="F379" s="154">
        <f>TRUNC(SUMIF(N374:N378, N373, F374:F378),0)</f>
        <v>14185</v>
      </c>
      <c r="G379" s="155"/>
      <c r="H379" s="154">
        <f>TRUNC(SUMIF(N374:N378, N373, H374:H378),0)</f>
        <v>16406</v>
      </c>
      <c r="I379" s="155"/>
      <c r="J379" s="154">
        <f>TRUNC(SUMIF(N374:N378, N373, J374:J378),0)</f>
        <v>0</v>
      </c>
      <c r="K379" s="155"/>
      <c r="L379" s="154">
        <f>F379+H379+J379</f>
        <v>30591</v>
      </c>
      <c r="M379" s="144" t="s">
        <v>489</v>
      </c>
      <c r="N379" s="147" t="s">
        <v>668</v>
      </c>
      <c r="O379" s="147" t="s">
        <v>668</v>
      </c>
      <c r="P379" s="147" t="s">
        <v>489</v>
      </c>
      <c r="Q379" s="147" t="s">
        <v>489</v>
      </c>
      <c r="R379" s="147" t="s">
        <v>489</v>
      </c>
      <c r="S379" s="148"/>
      <c r="T379" s="148"/>
      <c r="U379" s="148"/>
      <c r="V379" s="148"/>
      <c r="W379" s="148"/>
      <c r="X379" s="148"/>
      <c r="Y379" s="148"/>
      <c r="Z379" s="148"/>
      <c r="AA379" s="148"/>
      <c r="AB379" s="148"/>
      <c r="AC379" s="148"/>
      <c r="AD379" s="148"/>
      <c r="AE379" s="148"/>
      <c r="AF379" s="148"/>
      <c r="AG379" s="148"/>
      <c r="AH379" s="148"/>
      <c r="AI379" s="148"/>
      <c r="AJ379" s="148"/>
      <c r="AK379" s="148"/>
      <c r="AL379" s="148"/>
      <c r="AM379" s="148"/>
      <c r="AN379" s="148"/>
      <c r="AO379" s="148"/>
      <c r="AP379" s="148"/>
      <c r="AQ379" s="148"/>
      <c r="AR379" s="148"/>
      <c r="AS379" s="148"/>
      <c r="AT379" s="148"/>
      <c r="AU379" s="148"/>
      <c r="AV379" s="147" t="s">
        <v>489</v>
      </c>
      <c r="AW379" s="147" t="s">
        <v>489</v>
      </c>
      <c r="AX379" s="147" t="s">
        <v>489</v>
      </c>
      <c r="AY379" s="147" t="s">
        <v>489</v>
      </c>
    </row>
    <row r="380" spans="1:51" ht="30" customHeight="1">
      <c r="A380" s="145"/>
      <c r="B380" s="145"/>
      <c r="C380" s="145"/>
      <c r="D380" s="145"/>
      <c r="E380" s="155"/>
      <c r="F380" s="154"/>
      <c r="G380" s="155"/>
      <c r="H380" s="154"/>
      <c r="I380" s="155"/>
      <c r="J380" s="154"/>
      <c r="K380" s="155"/>
      <c r="L380" s="154"/>
      <c r="M380" s="145"/>
    </row>
    <row r="381" spans="1:51" ht="30" customHeight="1">
      <c r="A381" s="311" t="s">
        <v>1124</v>
      </c>
      <c r="B381" s="311"/>
      <c r="C381" s="311"/>
      <c r="D381" s="311"/>
      <c r="E381" s="312"/>
      <c r="F381" s="313"/>
      <c r="G381" s="312"/>
      <c r="H381" s="313"/>
      <c r="I381" s="312"/>
      <c r="J381" s="313"/>
      <c r="K381" s="312"/>
      <c r="L381" s="313"/>
      <c r="M381" s="311"/>
      <c r="N381" s="153" t="s">
        <v>1886</v>
      </c>
    </row>
    <row r="382" spans="1:51" ht="30" customHeight="1">
      <c r="A382" s="144" t="s">
        <v>1025</v>
      </c>
      <c r="B382" s="144" t="s">
        <v>1125</v>
      </c>
      <c r="C382" s="144" t="s">
        <v>203</v>
      </c>
      <c r="D382" s="145">
        <v>1</v>
      </c>
      <c r="E382" s="155">
        <f>'단가대비표(기계소방)'!O37</f>
        <v>360</v>
      </c>
      <c r="F382" s="154">
        <f>TRUNC(E382*D382,1)</f>
        <v>360</v>
      </c>
      <c r="G382" s="155">
        <f>'단가대비표(기계소방)'!P37</f>
        <v>0</v>
      </c>
      <c r="H382" s="154">
        <f>TRUNC(G382*D382,1)</f>
        <v>0</v>
      </c>
      <c r="I382" s="155">
        <f>'단가대비표(기계소방)'!V37</f>
        <v>0</v>
      </c>
      <c r="J382" s="154">
        <f>TRUNC(I382*D382,1)</f>
        <v>0</v>
      </c>
      <c r="K382" s="155">
        <f t="shared" ref="K382:L384" si="94">TRUNC(E382+G382+I382,1)</f>
        <v>360</v>
      </c>
      <c r="L382" s="154">
        <f t="shared" si="94"/>
        <v>360</v>
      </c>
      <c r="M382" s="144" t="s">
        <v>489</v>
      </c>
      <c r="N382" s="147" t="s">
        <v>1886</v>
      </c>
      <c r="O382" s="147" t="s">
        <v>2298</v>
      </c>
      <c r="P382" s="147" t="s">
        <v>485</v>
      </c>
      <c r="Q382" s="147" t="s">
        <v>485</v>
      </c>
      <c r="R382" s="147" t="s">
        <v>655</v>
      </c>
      <c r="S382" s="148"/>
      <c r="T382" s="148"/>
      <c r="U382" s="148"/>
      <c r="V382" s="148"/>
      <c r="W382" s="148"/>
      <c r="X382" s="148"/>
      <c r="Y382" s="148"/>
      <c r="Z382" s="148"/>
      <c r="AA382" s="148"/>
      <c r="AB382" s="148"/>
      <c r="AC382" s="148"/>
      <c r="AD382" s="148"/>
      <c r="AE382" s="148"/>
      <c r="AF382" s="148"/>
      <c r="AG382" s="148"/>
      <c r="AH382" s="148"/>
      <c r="AI382" s="148"/>
      <c r="AJ382" s="148"/>
      <c r="AK382" s="148"/>
      <c r="AL382" s="148"/>
      <c r="AM382" s="148"/>
      <c r="AN382" s="148"/>
      <c r="AO382" s="148"/>
      <c r="AP382" s="148"/>
      <c r="AQ382" s="148"/>
      <c r="AR382" s="148"/>
      <c r="AS382" s="148"/>
      <c r="AT382" s="148"/>
      <c r="AU382" s="148"/>
      <c r="AV382" s="147" t="s">
        <v>489</v>
      </c>
      <c r="AW382" s="147" t="s">
        <v>2299</v>
      </c>
      <c r="AX382" s="147" t="s">
        <v>489</v>
      </c>
      <c r="AY382" s="147" t="s">
        <v>489</v>
      </c>
    </row>
    <row r="383" spans="1:51" ht="30" customHeight="1">
      <c r="A383" s="144" t="s">
        <v>1027</v>
      </c>
      <c r="B383" s="144" t="s">
        <v>1028</v>
      </c>
      <c r="C383" s="144" t="s">
        <v>203</v>
      </c>
      <c r="D383" s="145">
        <v>1</v>
      </c>
      <c r="E383" s="155">
        <f>'단가대비표(기계소방)'!O22</f>
        <v>1179</v>
      </c>
      <c r="F383" s="154">
        <f>TRUNC(E383*D383,1)</f>
        <v>1179</v>
      </c>
      <c r="G383" s="155">
        <f>'단가대비표(기계소방)'!P22</f>
        <v>0</v>
      </c>
      <c r="H383" s="154">
        <f>TRUNC(G383*D383,1)</f>
        <v>0</v>
      </c>
      <c r="I383" s="155">
        <f>'단가대비표(기계소방)'!V22</f>
        <v>0</v>
      </c>
      <c r="J383" s="154">
        <f>TRUNC(I383*D383,1)</f>
        <v>0</v>
      </c>
      <c r="K383" s="155">
        <f t="shared" si="94"/>
        <v>1179</v>
      </c>
      <c r="L383" s="154">
        <f t="shared" si="94"/>
        <v>1179</v>
      </c>
      <c r="M383" s="144" t="s">
        <v>489</v>
      </c>
      <c r="N383" s="147" t="s">
        <v>1886</v>
      </c>
      <c r="O383" s="147" t="s">
        <v>2050</v>
      </c>
      <c r="P383" s="147" t="s">
        <v>485</v>
      </c>
      <c r="Q383" s="147" t="s">
        <v>485</v>
      </c>
      <c r="R383" s="147" t="s">
        <v>655</v>
      </c>
      <c r="S383" s="148"/>
      <c r="T383" s="148"/>
      <c r="U383" s="148"/>
      <c r="V383" s="148"/>
      <c r="W383" s="148"/>
      <c r="X383" s="148"/>
      <c r="Y383" s="148"/>
      <c r="Z383" s="148"/>
      <c r="AA383" s="148"/>
      <c r="AB383" s="148"/>
      <c r="AC383" s="148"/>
      <c r="AD383" s="148"/>
      <c r="AE383" s="148"/>
      <c r="AF383" s="148"/>
      <c r="AG383" s="148"/>
      <c r="AH383" s="148"/>
      <c r="AI383" s="148"/>
      <c r="AJ383" s="148"/>
      <c r="AK383" s="148"/>
      <c r="AL383" s="148"/>
      <c r="AM383" s="148"/>
      <c r="AN383" s="148"/>
      <c r="AO383" s="148"/>
      <c r="AP383" s="148"/>
      <c r="AQ383" s="148"/>
      <c r="AR383" s="148"/>
      <c r="AS383" s="148"/>
      <c r="AT383" s="148"/>
      <c r="AU383" s="148"/>
      <c r="AV383" s="147" t="s">
        <v>489</v>
      </c>
      <c r="AW383" s="147" t="s">
        <v>2300</v>
      </c>
      <c r="AX383" s="147" t="s">
        <v>489</v>
      </c>
      <c r="AY383" s="147" t="s">
        <v>489</v>
      </c>
    </row>
    <row r="384" spans="1:51" ht="30" customHeight="1">
      <c r="A384" s="144" t="s">
        <v>233</v>
      </c>
      <c r="B384" s="144" t="s">
        <v>1029</v>
      </c>
      <c r="C384" s="144" t="s">
        <v>203</v>
      </c>
      <c r="D384" s="145">
        <v>1</v>
      </c>
      <c r="E384" s="155">
        <f>'단가대비표(기계소방)'!O35</f>
        <v>94</v>
      </c>
      <c r="F384" s="154">
        <f>TRUNC(E384*D384,1)</f>
        <v>94</v>
      </c>
      <c r="G384" s="155">
        <f>'단가대비표(기계소방)'!P35</f>
        <v>0</v>
      </c>
      <c r="H384" s="154">
        <f>TRUNC(G384*D384,1)</f>
        <v>0</v>
      </c>
      <c r="I384" s="155">
        <f>'단가대비표(기계소방)'!V35</f>
        <v>0</v>
      </c>
      <c r="J384" s="154">
        <f>TRUNC(I384*D384,1)</f>
        <v>0</v>
      </c>
      <c r="K384" s="155">
        <f t="shared" si="94"/>
        <v>94</v>
      </c>
      <c r="L384" s="154">
        <f t="shared" si="94"/>
        <v>94</v>
      </c>
      <c r="M384" s="144" t="s">
        <v>489</v>
      </c>
      <c r="N384" s="147" t="s">
        <v>1886</v>
      </c>
      <c r="O384" s="147" t="s">
        <v>2052</v>
      </c>
      <c r="P384" s="147" t="s">
        <v>485</v>
      </c>
      <c r="Q384" s="147" t="s">
        <v>485</v>
      </c>
      <c r="R384" s="147" t="s">
        <v>655</v>
      </c>
      <c r="S384" s="148"/>
      <c r="T384" s="148"/>
      <c r="U384" s="148"/>
      <c r="V384" s="148"/>
      <c r="W384" s="148"/>
      <c r="X384" s="148"/>
      <c r="Y384" s="148"/>
      <c r="Z384" s="148"/>
      <c r="AA384" s="148"/>
      <c r="AB384" s="148"/>
      <c r="AC384" s="148"/>
      <c r="AD384" s="148"/>
      <c r="AE384" s="148"/>
      <c r="AF384" s="148"/>
      <c r="AG384" s="148"/>
      <c r="AH384" s="148"/>
      <c r="AI384" s="148"/>
      <c r="AJ384" s="148"/>
      <c r="AK384" s="148"/>
      <c r="AL384" s="148"/>
      <c r="AM384" s="148"/>
      <c r="AN384" s="148"/>
      <c r="AO384" s="148"/>
      <c r="AP384" s="148"/>
      <c r="AQ384" s="148"/>
      <c r="AR384" s="148"/>
      <c r="AS384" s="148"/>
      <c r="AT384" s="148"/>
      <c r="AU384" s="148"/>
      <c r="AV384" s="147" t="s">
        <v>489</v>
      </c>
      <c r="AW384" s="147" t="s">
        <v>2301</v>
      </c>
      <c r="AX384" s="147" t="s">
        <v>489</v>
      </c>
      <c r="AY384" s="147" t="s">
        <v>489</v>
      </c>
    </row>
    <row r="385" spans="1:51" ht="30" customHeight="1">
      <c r="A385" s="144" t="s">
        <v>993</v>
      </c>
      <c r="B385" s="144" t="s">
        <v>489</v>
      </c>
      <c r="C385" s="144" t="s">
        <v>489</v>
      </c>
      <c r="D385" s="145"/>
      <c r="E385" s="155"/>
      <c r="F385" s="154">
        <f>TRUNC(SUMIF(N382:N384, N381, F382:F384),0)</f>
        <v>1633</v>
      </c>
      <c r="G385" s="155"/>
      <c r="H385" s="154">
        <f>TRUNC(SUMIF(N382:N384, N381, H382:H384),0)</f>
        <v>0</v>
      </c>
      <c r="I385" s="155"/>
      <c r="J385" s="154">
        <f>TRUNC(SUMIF(N382:N384, N381, J382:J384),0)</f>
        <v>0</v>
      </c>
      <c r="K385" s="155"/>
      <c r="L385" s="154">
        <f>F385+H385+J385</f>
        <v>1633</v>
      </c>
      <c r="M385" s="144" t="s">
        <v>489</v>
      </c>
      <c r="N385" s="147" t="s">
        <v>668</v>
      </c>
      <c r="O385" s="147" t="s">
        <v>668</v>
      </c>
      <c r="P385" s="147" t="s">
        <v>489</v>
      </c>
      <c r="Q385" s="147" t="s">
        <v>489</v>
      </c>
      <c r="R385" s="147" t="s">
        <v>489</v>
      </c>
      <c r="S385" s="148"/>
      <c r="T385" s="148"/>
      <c r="U385" s="148"/>
      <c r="V385" s="148"/>
      <c r="W385" s="148"/>
      <c r="X385" s="148"/>
      <c r="Y385" s="148"/>
      <c r="Z385" s="148"/>
      <c r="AA385" s="148"/>
      <c r="AB385" s="148"/>
      <c r="AC385" s="148"/>
      <c r="AD385" s="148"/>
      <c r="AE385" s="148"/>
      <c r="AF385" s="148"/>
      <c r="AG385" s="148"/>
      <c r="AH385" s="148"/>
      <c r="AI385" s="148"/>
      <c r="AJ385" s="148"/>
      <c r="AK385" s="148"/>
      <c r="AL385" s="148"/>
      <c r="AM385" s="148"/>
      <c r="AN385" s="148"/>
      <c r="AO385" s="148"/>
      <c r="AP385" s="148"/>
      <c r="AQ385" s="148"/>
      <c r="AR385" s="148"/>
      <c r="AS385" s="148"/>
      <c r="AT385" s="148"/>
      <c r="AU385" s="148"/>
      <c r="AV385" s="147" t="s">
        <v>489</v>
      </c>
      <c r="AW385" s="147" t="s">
        <v>489</v>
      </c>
      <c r="AX385" s="147" t="s">
        <v>489</v>
      </c>
      <c r="AY385" s="147" t="s">
        <v>489</v>
      </c>
    </row>
    <row r="386" spans="1:51" ht="30" customHeight="1">
      <c r="A386" s="145"/>
      <c r="B386" s="145"/>
      <c r="C386" s="145"/>
      <c r="D386" s="145"/>
      <c r="E386" s="155"/>
      <c r="F386" s="154"/>
      <c r="G386" s="155"/>
      <c r="H386" s="154"/>
      <c r="I386" s="155"/>
      <c r="J386" s="154"/>
      <c r="K386" s="155"/>
      <c r="L386" s="154"/>
      <c r="M386" s="145"/>
    </row>
    <row r="387" spans="1:51" ht="30" customHeight="1">
      <c r="A387" s="311" t="s">
        <v>1126</v>
      </c>
      <c r="B387" s="311"/>
      <c r="C387" s="311"/>
      <c r="D387" s="311"/>
      <c r="E387" s="312"/>
      <c r="F387" s="313"/>
      <c r="G387" s="312"/>
      <c r="H387" s="313"/>
      <c r="I387" s="312"/>
      <c r="J387" s="313"/>
      <c r="K387" s="312"/>
      <c r="L387" s="313"/>
      <c r="M387" s="311"/>
      <c r="N387" s="153" t="s">
        <v>1888</v>
      </c>
    </row>
    <row r="388" spans="1:51" ht="30" customHeight="1">
      <c r="A388" s="144" t="s">
        <v>1025</v>
      </c>
      <c r="B388" s="144" t="s">
        <v>1127</v>
      </c>
      <c r="C388" s="144" t="s">
        <v>203</v>
      </c>
      <c r="D388" s="145">
        <v>1</v>
      </c>
      <c r="E388" s="155">
        <f>'단가대비표(기계소방)'!O38</f>
        <v>390</v>
      </c>
      <c r="F388" s="154">
        <f>TRUNC(E388*D388,1)</f>
        <v>390</v>
      </c>
      <c r="G388" s="155">
        <f>'단가대비표(기계소방)'!P38</f>
        <v>0</v>
      </c>
      <c r="H388" s="154">
        <f>TRUNC(G388*D388,1)</f>
        <v>0</v>
      </c>
      <c r="I388" s="155">
        <f>'단가대비표(기계소방)'!V38</f>
        <v>0</v>
      </c>
      <c r="J388" s="154">
        <f>TRUNC(I388*D388,1)</f>
        <v>0</v>
      </c>
      <c r="K388" s="155">
        <f t="shared" ref="K388:L390" si="95">TRUNC(E388+G388+I388,1)</f>
        <v>390</v>
      </c>
      <c r="L388" s="154">
        <f t="shared" si="95"/>
        <v>390</v>
      </c>
      <c r="M388" s="144" t="s">
        <v>489</v>
      </c>
      <c r="N388" s="147" t="s">
        <v>1888</v>
      </c>
      <c r="O388" s="147" t="s">
        <v>2302</v>
      </c>
      <c r="P388" s="147" t="s">
        <v>485</v>
      </c>
      <c r="Q388" s="147" t="s">
        <v>485</v>
      </c>
      <c r="R388" s="147" t="s">
        <v>655</v>
      </c>
      <c r="S388" s="148"/>
      <c r="T388" s="148"/>
      <c r="U388" s="148"/>
      <c r="V388" s="148"/>
      <c r="W388" s="148"/>
      <c r="X388" s="148"/>
      <c r="Y388" s="148"/>
      <c r="Z388" s="148"/>
      <c r="AA388" s="148"/>
      <c r="AB388" s="148"/>
      <c r="AC388" s="148"/>
      <c r="AD388" s="148"/>
      <c r="AE388" s="148"/>
      <c r="AF388" s="148"/>
      <c r="AG388" s="148"/>
      <c r="AH388" s="148"/>
      <c r="AI388" s="148"/>
      <c r="AJ388" s="148"/>
      <c r="AK388" s="148"/>
      <c r="AL388" s="148"/>
      <c r="AM388" s="148"/>
      <c r="AN388" s="148"/>
      <c r="AO388" s="148"/>
      <c r="AP388" s="148"/>
      <c r="AQ388" s="148"/>
      <c r="AR388" s="148"/>
      <c r="AS388" s="148"/>
      <c r="AT388" s="148"/>
      <c r="AU388" s="148"/>
      <c r="AV388" s="147" t="s">
        <v>489</v>
      </c>
      <c r="AW388" s="147" t="s">
        <v>2303</v>
      </c>
      <c r="AX388" s="147" t="s">
        <v>489</v>
      </c>
      <c r="AY388" s="147" t="s">
        <v>489</v>
      </c>
    </row>
    <row r="389" spans="1:51" ht="30" customHeight="1">
      <c r="A389" s="144" t="s">
        <v>1027</v>
      </c>
      <c r="B389" s="144" t="s">
        <v>1028</v>
      </c>
      <c r="C389" s="144" t="s">
        <v>203</v>
      </c>
      <c r="D389" s="145">
        <v>1</v>
      </c>
      <c r="E389" s="155">
        <f>'단가대비표(기계소방)'!O22</f>
        <v>1179</v>
      </c>
      <c r="F389" s="154">
        <f>TRUNC(E389*D389,1)</f>
        <v>1179</v>
      </c>
      <c r="G389" s="155">
        <f>'단가대비표(기계소방)'!P22</f>
        <v>0</v>
      </c>
      <c r="H389" s="154">
        <f>TRUNC(G389*D389,1)</f>
        <v>0</v>
      </c>
      <c r="I389" s="155">
        <f>'단가대비표(기계소방)'!V22</f>
        <v>0</v>
      </c>
      <c r="J389" s="154">
        <f>TRUNC(I389*D389,1)</f>
        <v>0</v>
      </c>
      <c r="K389" s="155">
        <f t="shared" si="95"/>
        <v>1179</v>
      </c>
      <c r="L389" s="154">
        <f t="shared" si="95"/>
        <v>1179</v>
      </c>
      <c r="M389" s="144" t="s">
        <v>489</v>
      </c>
      <c r="N389" s="147" t="s">
        <v>1888</v>
      </c>
      <c r="O389" s="147" t="s">
        <v>2050</v>
      </c>
      <c r="P389" s="147" t="s">
        <v>485</v>
      </c>
      <c r="Q389" s="147" t="s">
        <v>485</v>
      </c>
      <c r="R389" s="147" t="s">
        <v>655</v>
      </c>
      <c r="S389" s="148"/>
      <c r="T389" s="148"/>
      <c r="U389" s="148"/>
      <c r="V389" s="148"/>
      <c r="W389" s="148"/>
      <c r="X389" s="148"/>
      <c r="Y389" s="148"/>
      <c r="Z389" s="148"/>
      <c r="AA389" s="148"/>
      <c r="AB389" s="148"/>
      <c r="AC389" s="148"/>
      <c r="AD389" s="148"/>
      <c r="AE389" s="148"/>
      <c r="AF389" s="148"/>
      <c r="AG389" s="148"/>
      <c r="AH389" s="148"/>
      <c r="AI389" s="148"/>
      <c r="AJ389" s="148"/>
      <c r="AK389" s="148"/>
      <c r="AL389" s="148"/>
      <c r="AM389" s="148"/>
      <c r="AN389" s="148"/>
      <c r="AO389" s="148"/>
      <c r="AP389" s="148"/>
      <c r="AQ389" s="148"/>
      <c r="AR389" s="148"/>
      <c r="AS389" s="148"/>
      <c r="AT389" s="148"/>
      <c r="AU389" s="148"/>
      <c r="AV389" s="147" t="s">
        <v>489</v>
      </c>
      <c r="AW389" s="147" t="s">
        <v>2304</v>
      </c>
      <c r="AX389" s="147" t="s">
        <v>489</v>
      </c>
      <c r="AY389" s="147" t="s">
        <v>489</v>
      </c>
    </row>
    <row r="390" spans="1:51" ht="30" customHeight="1">
      <c r="A390" s="144" t="s">
        <v>233</v>
      </c>
      <c r="B390" s="144" t="s">
        <v>1029</v>
      </c>
      <c r="C390" s="144" t="s">
        <v>203</v>
      </c>
      <c r="D390" s="145">
        <v>1</v>
      </c>
      <c r="E390" s="155">
        <f>'단가대비표(기계소방)'!O35</f>
        <v>94</v>
      </c>
      <c r="F390" s="154">
        <f>TRUNC(E390*D390,1)</f>
        <v>94</v>
      </c>
      <c r="G390" s="155">
        <f>'단가대비표(기계소방)'!P35</f>
        <v>0</v>
      </c>
      <c r="H390" s="154">
        <f>TRUNC(G390*D390,1)</f>
        <v>0</v>
      </c>
      <c r="I390" s="155">
        <f>'단가대비표(기계소방)'!V35</f>
        <v>0</v>
      </c>
      <c r="J390" s="154">
        <f>TRUNC(I390*D390,1)</f>
        <v>0</v>
      </c>
      <c r="K390" s="155">
        <f t="shared" si="95"/>
        <v>94</v>
      </c>
      <c r="L390" s="154">
        <f t="shared" si="95"/>
        <v>94</v>
      </c>
      <c r="M390" s="144" t="s">
        <v>489</v>
      </c>
      <c r="N390" s="147" t="s">
        <v>1888</v>
      </c>
      <c r="O390" s="147" t="s">
        <v>2052</v>
      </c>
      <c r="P390" s="147" t="s">
        <v>485</v>
      </c>
      <c r="Q390" s="147" t="s">
        <v>485</v>
      </c>
      <c r="R390" s="147" t="s">
        <v>655</v>
      </c>
      <c r="S390" s="148"/>
      <c r="T390" s="148"/>
      <c r="U390" s="148"/>
      <c r="V390" s="148"/>
      <c r="W390" s="148"/>
      <c r="X390" s="148"/>
      <c r="Y390" s="148"/>
      <c r="Z390" s="148"/>
      <c r="AA390" s="148"/>
      <c r="AB390" s="148"/>
      <c r="AC390" s="148"/>
      <c r="AD390" s="148"/>
      <c r="AE390" s="148"/>
      <c r="AF390" s="148"/>
      <c r="AG390" s="148"/>
      <c r="AH390" s="148"/>
      <c r="AI390" s="148"/>
      <c r="AJ390" s="148"/>
      <c r="AK390" s="148"/>
      <c r="AL390" s="148"/>
      <c r="AM390" s="148"/>
      <c r="AN390" s="148"/>
      <c r="AO390" s="148"/>
      <c r="AP390" s="148"/>
      <c r="AQ390" s="148"/>
      <c r="AR390" s="148"/>
      <c r="AS390" s="148"/>
      <c r="AT390" s="148"/>
      <c r="AU390" s="148"/>
      <c r="AV390" s="147" t="s">
        <v>489</v>
      </c>
      <c r="AW390" s="147" t="s">
        <v>2305</v>
      </c>
      <c r="AX390" s="147" t="s">
        <v>489</v>
      </c>
      <c r="AY390" s="147" t="s">
        <v>489</v>
      </c>
    </row>
    <row r="391" spans="1:51" ht="30" customHeight="1">
      <c r="A391" s="144" t="s">
        <v>993</v>
      </c>
      <c r="B391" s="144" t="s">
        <v>489</v>
      </c>
      <c r="C391" s="144" t="s">
        <v>489</v>
      </c>
      <c r="D391" s="145"/>
      <c r="E391" s="155"/>
      <c r="F391" s="154">
        <f>TRUNC(SUMIF(N388:N390, N387, F388:F390),0)</f>
        <v>1663</v>
      </c>
      <c r="G391" s="155"/>
      <c r="H391" s="154">
        <f>TRUNC(SUMIF(N388:N390, N387, H388:H390),0)</f>
        <v>0</v>
      </c>
      <c r="I391" s="155"/>
      <c r="J391" s="154">
        <f>TRUNC(SUMIF(N388:N390, N387, J388:J390),0)</f>
        <v>0</v>
      </c>
      <c r="K391" s="155"/>
      <c r="L391" s="154">
        <f>F391+H391+J391</f>
        <v>1663</v>
      </c>
      <c r="M391" s="144" t="s">
        <v>489</v>
      </c>
      <c r="N391" s="147" t="s">
        <v>668</v>
      </c>
      <c r="O391" s="147" t="s">
        <v>668</v>
      </c>
      <c r="P391" s="147" t="s">
        <v>489</v>
      </c>
      <c r="Q391" s="147" t="s">
        <v>489</v>
      </c>
      <c r="R391" s="147" t="s">
        <v>489</v>
      </c>
      <c r="S391" s="148"/>
      <c r="T391" s="148"/>
      <c r="U391" s="148"/>
      <c r="V391" s="148"/>
      <c r="W391" s="148"/>
      <c r="X391" s="148"/>
      <c r="Y391" s="148"/>
      <c r="Z391" s="148"/>
      <c r="AA391" s="148"/>
      <c r="AB391" s="148"/>
      <c r="AC391" s="148"/>
      <c r="AD391" s="148"/>
      <c r="AE391" s="148"/>
      <c r="AF391" s="148"/>
      <c r="AG391" s="148"/>
      <c r="AH391" s="148"/>
      <c r="AI391" s="148"/>
      <c r="AJ391" s="148"/>
      <c r="AK391" s="148"/>
      <c r="AL391" s="148"/>
      <c r="AM391" s="148"/>
      <c r="AN391" s="148"/>
      <c r="AO391" s="148"/>
      <c r="AP391" s="148"/>
      <c r="AQ391" s="148"/>
      <c r="AR391" s="148"/>
      <c r="AS391" s="148"/>
      <c r="AT391" s="148"/>
      <c r="AU391" s="148"/>
      <c r="AV391" s="147" t="s">
        <v>489</v>
      </c>
      <c r="AW391" s="147" t="s">
        <v>489</v>
      </c>
      <c r="AX391" s="147" t="s">
        <v>489</v>
      </c>
      <c r="AY391" s="147" t="s">
        <v>489</v>
      </c>
    </row>
    <row r="392" spans="1:51" ht="30" customHeight="1">
      <c r="A392" s="145"/>
      <c r="B392" s="145"/>
      <c r="C392" s="145"/>
      <c r="D392" s="145"/>
      <c r="E392" s="155"/>
      <c r="F392" s="154"/>
      <c r="G392" s="155"/>
      <c r="H392" s="154"/>
      <c r="I392" s="155"/>
      <c r="J392" s="154"/>
      <c r="K392" s="155"/>
      <c r="L392" s="154"/>
      <c r="M392" s="145"/>
    </row>
    <row r="393" spans="1:51" ht="30" customHeight="1">
      <c r="A393" s="311" t="s">
        <v>1128</v>
      </c>
      <c r="B393" s="311"/>
      <c r="C393" s="311"/>
      <c r="D393" s="311"/>
      <c r="E393" s="312"/>
      <c r="F393" s="313"/>
      <c r="G393" s="312"/>
      <c r="H393" s="313"/>
      <c r="I393" s="312"/>
      <c r="J393" s="313"/>
      <c r="K393" s="312"/>
      <c r="L393" s="313"/>
      <c r="M393" s="311"/>
      <c r="N393" s="153" t="s">
        <v>1890</v>
      </c>
    </row>
    <row r="394" spans="1:51" ht="30" customHeight="1">
      <c r="A394" s="144" t="s">
        <v>1025</v>
      </c>
      <c r="B394" s="144" t="s">
        <v>1129</v>
      </c>
      <c r="C394" s="144" t="s">
        <v>203</v>
      </c>
      <c r="D394" s="145">
        <v>1</v>
      </c>
      <c r="E394" s="155">
        <f>'단가대비표(기계소방)'!O39</f>
        <v>420</v>
      </c>
      <c r="F394" s="154">
        <f>TRUNC(E394*D394,1)</f>
        <v>420</v>
      </c>
      <c r="G394" s="155">
        <f>'단가대비표(기계소방)'!P39</f>
        <v>0</v>
      </c>
      <c r="H394" s="154">
        <f>TRUNC(G394*D394,1)</f>
        <v>0</v>
      </c>
      <c r="I394" s="155">
        <f>'단가대비표(기계소방)'!V39</f>
        <v>0</v>
      </c>
      <c r="J394" s="154">
        <f>TRUNC(I394*D394,1)</f>
        <v>0</v>
      </c>
      <c r="K394" s="155">
        <f t="shared" ref="K394:L396" si="96">TRUNC(E394+G394+I394,1)</f>
        <v>420</v>
      </c>
      <c r="L394" s="154">
        <f t="shared" si="96"/>
        <v>420</v>
      </c>
      <c r="M394" s="144" t="s">
        <v>489</v>
      </c>
      <c r="N394" s="147" t="s">
        <v>1890</v>
      </c>
      <c r="O394" s="147" t="s">
        <v>2306</v>
      </c>
      <c r="P394" s="147" t="s">
        <v>485</v>
      </c>
      <c r="Q394" s="147" t="s">
        <v>485</v>
      </c>
      <c r="R394" s="147" t="s">
        <v>655</v>
      </c>
      <c r="S394" s="148"/>
      <c r="T394" s="148"/>
      <c r="U394" s="148"/>
      <c r="V394" s="148"/>
      <c r="W394" s="148"/>
      <c r="X394" s="148"/>
      <c r="Y394" s="148"/>
      <c r="Z394" s="148"/>
      <c r="AA394" s="148"/>
      <c r="AB394" s="148"/>
      <c r="AC394" s="148"/>
      <c r="AD394" s="148"/>
      <c r="AE394" s="148"/>
      <c r="AF394" s="148"/>
      <c r="AG394" s="148"/>
      <c r="AH394" s="148"/>
      <c r="AI394" s="148"/>
      <c r="AJ394" s="148"/>
      <c r="AK394" s="148"/>
      <c r="AL394" s="148"/>
      <c r="AM394" s="148"/>
      <c r="AN394" s="148"/>
      <c r="AO394" s="148"/>
      <c r="AP394" s="148"/>
      <c r="AQ394" s="148"/>
      <c r="AR394" s="148"/>
      <c r="AS394" s="148"/>
      <c r="AT394" s="148"/>
      <c r="AU394" s="148"/>
      <c r="AV394" s="147" t="s">
        <v>489</v>
      </c>
      <c r="AW394" s="147" t="s">
        <v>2307</v>
      </c>
      <c r="AX394" s="147" t="s">
        <v>489</v>
      </c>
      <c r="AY394" s="147" t="s">
        <v>489</v>
      </c>
    </row>
    <row r="395" spans="1:51" ht="30" customHeight="1">
      <c r="A395" s="144" t="s">
        <v>1027</v>
      </c>
      <c r="B395" s="144" t="s">
        <v>1028</v>
      </c>
      <c r="C395" s="144" t="s">
        <v>203</v>
      </c>
      <c r="D395" s="145">
        <v>1</v>
      </c>
      <c r="E395" s="155">
        <f>'단가대비표(기계소방)'!O22</f>
        <v>1179</v>
      </c>
      <c r="F395" s="154">
        <f>TRUNC(E395*D395,1)</f>
        <v>1179</v>
      </c>
      <c r="G395" s="155">
        <f>'단가대비표(기계소방)'!P22</f>
        <v>0</v>
      </c>
      <c r="H395" s="154">
        <f>TRUNC(G395*D395,1)</f>
        <v>0</v>
      </c>
      <c r="I395" s="155">
        <f>'단가대비표(기계소방)'!V22</f>
        <v>0</v>
      </c>
      <c r="J395" s="154">
        <f>TRUNC(I395*D395,1)</f>
        <v>0</v>
      </c>
      <c r="K395" s="155">
        <f t="shared" si="96"/>
        <v>1179</v>
      </c>
      <c r="L395" s="154">
        <f t="shared" si="96"/>
        <v>1179</v>
      </c>
      <c r="M395" s="144" t="s">
        <v>489</v>
      </c>
      <c r="N395" s="147" t="s">
        <v>1890</v>
      </c>
      <c r="O395" s="147" t="s">
        <v>2050</v>
      </c>
      <c r="P395" s="147" t="s">
        <v>485</v>
      </c>
      <c r="Q395" s="147" t="s">
        <v>485</v>
      </c>
      <c r="R395" s="147" t="s">
        <v>655</v>
      </c>
      <c r="S395" s="148"/>
      <c r="T395" s="148"/>
      <c r="U395" s="148"/>
      <c r="V395" s="148"/>
      <c r="W395" s="148"/>
      <c r="X395" s="148"/>
      <c r="Y395" s="148"/>
      <c r="Z395" s="148"/>
      <c r="AA395" s="148"/>
      <c r="AB395" s="148"/>
      <c r="AC395" s="148"/>
      <c r="AD395" s="148"/>
      <c r="AE395" s="148"/>
      <c r="AF395" s="148"/>
      <c r="AG395" s="148"/>
      <c r="AH395" s="148"/>
      <c r="AI395" s="148"/>
      <c r="AJ395" s="148"/>
      <c r="AK395" s="148"/>
      <c r="AL395" s="148"/>
      <c r="AM395" s="148"/>
      <c r="AN395" s="148"/>
      <c r="AO395" s="148"/>
      <c r="AP395" s="148"/>
      <c r="AQ395" s="148"/>
      <c r="AR395" s="148"/>
      <c r="AS395" s="148"/>
      <c r="AT395" s="148"/>
      <c r="AU395" s="148"/>
      <c r="AV395" s="147" t="s">
        <v>489</v>
      </c>
      <c r="AW395" s="147" t="s">
        <v>2308</v>
      </c>
      <c r="AX395" s="147" t="s">
        <v>489</v>
      </c>
      <c r="AY395" s="147" t="s">
        <v>489</v>
      </c>
    </row>
    <row r="396" spans="1:51" ht="30" customHeight="1">
      <c r="A396" s="144" t="s">
        <v>233</v>
      </c>
      <c r="B396" s="144" t="s">
        <v>1029</v>
      </c>
      <c r="C396" s="144" t="s">
        <v>203</v>
      </c>
      <c r="D396" s="145">
        <v>1</v>
      </c>
      <c r="E396" s="155">
        <f>'단가대비표(기계소방)'!O35</f>
        <v>94</v>
      </c>
      <c r="F396" s="154">
        <f>TRUNC(E396*D396,1)</f>
        <v>94</v>
      </c>
      <c r="G396" s="155">
        <f>'단가대비표(기계소방)'!P35</f>
        <v>0</v>
      </c>
      <c r="H396" s="154">
        <f>TRUNC(G396*D396,1)</f>
        <v>0</v>
      </c>
      <c r="I396" s="155">
        <f>'단가대비표(기계소방)'!V35</f>
        <v>0</v>
      </c>
      <c r="J396" s="154">
        <f>TRUNC(I396*D396,1)</f>
        <v>0</v>
      </c>
      <c r="K396" s="155">
        <f t="shared" si="96"/>
        <v>94</v>
      </c>
      <c r="L396" s="154">
        <f t="shared" si="96"/>
        <v>94</v>
      </c>
      <c r="M396" s="144" t="s">
        <v>489</v>
      </c>
      <c r="N396" s="147" t="s">
        <v>1890</v>
      </c>
      <c r="O396" s="147" t="s">
        <v>2052</v>
      </c>
      <c r="P396" s="147" t="s">
        <v>485</v>
      </c>
      <c r="Q396" s="147" t="s">
        <v>485</v>
      </c>
      <c r="R396" s="147" t="s">
        <v>655</v>
      </c>
      <c r="S396" s="148"/>
      <c r="T396" s="148"/>
      <c r="U396" s="148"/>
      <c r="V396" s="148"/>
      <c r="W396" s="148"/>
      <c r="X396" s="148"/>
      <c r="Y396" s="148"/>
      <c r="Z396" s="148"/>
      <c r="AA396" s="148"/>
      <c r="AB396" s="148"/>
      <c r="AC396" s="148"/>
      <c r="AD396" s="148"/>
      <c r="AE396" s="148"/>
      <c r="AF396" s="148"/>
      <c r="AG396" s="148"/>
      <c r="AH396" s="148"/>
      <c r="AI396" s="148"/>
      <c r="AJ396" s="148"/>
      <c r="AK396" s="148"/>
      <c r="AL396" s="148"/>
      <c r="AM396" s="148"/>
      <c r="AN396" s="148"/>
      <c r="AO396" s="148"/>
      <c r="AP396" s="148"/>
      <c r="AQ396" s="148"/>
      <c r="AR396" s="148"/>
      <c r="AS396" s="148"/>
      <c r="AT396" s="148"/>
      <c r="AU396" s="148"/>
      <c r="AV396" s="147" t="s">
        <v>489</v>
      </c>
      <c r="AW396" s="147" t="s">
        <v>2309</v>
      </c>
      <c r="AX396" s="147" t="s">
        <v>489</v>
      </c>
      <c r="AY396" s="147" t="s">
        <v>489</v>
      </c>
    </row>
    <row r="397" spans="1:51" ht="30" customHeight="1">
      <c r="A397" s="144" t="s">
        <v>993</v>
      </c>
      <c r="B397" s="144" t="s">
        <v>489</v>
      </c>
      <c r="C397" s="144" t="s">
        <v>489</v>
      </c>
      <c r="D397" s="145"/>
      <c r="E397" s="155"/>
      <c r="F397" s="154">
        <f>TRUNC(SUMIF(N394:N396, N393, F394:F396),0)</f>
        <v>1693</v>
      </c>
      <c r="G397" s="155"/>
      <c r="H397" s="154">
        <f>TRUNC(SUMIF(N394:N396, N393, H394:H396),0)</f>
        <v>0</v>
      </c>
      <c r="I397" s="155"/>
      <c r="J397" s="154">
        <f>TRUNC(SUMIF(N394:N396, N393, J394:J396),0)</f>
        <v>0</v>
      </c>
      <c r="K397" s="155"/>
      <c r="L397" s="154">
        <f>F397+H397+J397</f>
        <v>1693</v>
      </c>
      <c r="M397" s="144" t="s">
        <v>489</v>
      </c>
      <c r="N397" s="147" t="s">
        <v>668</v>
      </c>
      <c r="O397" s="147" t="s">
        <v>668</v>
      </c>
      <c r="P397" s="147" t="s">
        <v>489</v>
      </c>
      <c r="Q397" s="147" t="s">
        <v>489</v>
      </c>
      <c r="R397" s="147" t="s">
        <v>489</v>
      </c>
      <c r="S397" s="148"/>
      <c r="T397" s="148"/>
      <c r="U397" s="148"/>
      <c r="V397" s="148"/>
      <c r="W397" s="148"/>
      <c r="X397" s="148"/>
      <c r="Y397" s="148"/>
      <c r="Z397" s="148"/>
      <c r="AA397" s="148"/>
      <c r="AB397" s="148"/>
      <c r="AC397" s="148"/>
      <c r="AD397" s="148"/>
      <c r="AE397" s="148"/>
      <c r="AF397" s="148"/>
      <c r="AG397" s="148"/>
      <c r="AH397" s="148"/>
      <c r="AI397" s="148"/>
      <c r="AJ397" s="148"/>
      <c r="AK397" s="148"/>
      <c r="AL397" s="148"/>
      <c r="AM397" s="148"/>
      <c r="AN397" s="148"/>
      <c r="AO397" s="148"/>
      <c r="AP397" s="148"/>
      <c r="AQ397" s="148"/>
      <c r="AR397" s="148"/>
      <c r="AS397" s="148"/>
      <c r="AT397" s="148"/>
      <c r="AU397" s="148"/>
      <c r="AV397" s="147" t="s">
        <v>489</v>
      </c>
      <c r="AW397" s="147" t="s">
        <v>489</v>
      </c>
      <c r="AX397" s="147" t="s">
        <v>489</v>
      </c>
      <c r="AY397" s="147" t="s">
        <v>489</v>
      </c>
    </row>
    <row r="398" spans="1:51" ht="30" customHeight="1">
      <c r="A398" s="145"/>
      <c r="B398" s="145"/>
      <c r="C398" s="145"/>
      <c r="D398" s="145"/>
      <c r="E398" s="155"/>
      <c r="F398" s="154"/>
      <c r="G398" s="155"/>
      <c r="H398" s="154"/>
      <c r="I398" s="155"/>
      <c r="J398" s="154"/>
      <c r="K398" s="155"/>
      <c r="L398" s="154"/>
      <c r="M398" s="145"/>
    </row>
    <row r="399" spans="1:51" ht="30" customHeight="1">
      <c r="A399" s="311" t="s">
        <v>1130</v>
      </c>
      <c r="B399" s="311"/>
      <c r="C399" s="311"/>
      <c r="D399" s="311"/>
      <c r="E399" s="312"/>
      <c r="F399" s="313"/>
      <c r="G399" s="312"/>
      <c r="H399" s="313"/>
      <c r="I399" s="312"/>
      <c r="J399" s="313"/>
      <c r="K399" s="312"/>
      <c r="L399" s="313"/>
      <c r="M399" s="311"/>
      <c r="N399" s="153" t="s">
        <v>1892</v>
      </c>
    </row>
    <row r="400" spans="1:51" ht="30" customHeight="1">
      <c r="A400" s="144" t="s">
        <v>1025</v>
      </c>
      <c r="B400" s="144" t="s">
        <v>1131</v>
      </c>
      <c r="C400" s="144" t="s">
        <v>203</v>
      </c>
      <c r="D400" s="145">
        <v>1</v>
      </c>
      <c r="E400" s="155">
        <f>'단가대비표(기계소방)'!O40</f>
        <v>600</v>
      </c>
      <c r="F400" s="154">
        <f>TRUNC(E400*D400,1)</f>
        <v>600</v>
      </c>
      <c r="G400" s="155">
        <f>'단가대비표(기계소방)'!P40</f>
        <v>0</v>
      </c>
      <c r="H400" s="154">
        <f>TRUNC(G400*D400,1)</f>
        <v>0</v>
      </c>
      <c r="I400" s="155">
        <f>'단가대비표(기계소방)'!V40</f>
        <v>0</v>
      </c>
      <c r="J400" s="154">
        <f>TRUNC(I400*D400,1)</f>
        <v>0</v>
      </c>
      <c r="K400" s="155">
        <f t="shared" ref="K400:L402" si="97">TRUNC(E400+G400+I400,1)</f>
        <v>600</v>
      </c>
      <c r="L400" s="154">
        <f t="shared" si="97"/>
        <v>600</v>
      </c>
      <c r="M400" s="144" t="s">
        <v>489</v>
      </c>
      <c r="N400" s="147" t="s">
        <v>1892</v>
      </c>
      <c r="O400" s="147" t="s">
        <v>2310</v>
      </c>
      <c r="P400" s="147" t="s">
        <v>485</v>
      </c>
      <c r="Q400" s="147" t="s">
        <v>485</v>
      </c>
      <c r="R400" s="147" t="s">
        <v>655</v>
      </c>
      <c r="S400" s="148"/>
      <c r="T400" s="148"/>
      <c r="U400" s="148"/>
      <c r="V400" s="148"/>
      <c r="W400" s="148"/>
      <c r="X400" s="148"/>
      <c r="Y400" s="148"/>
      <c r="Z400" s="148"/>
      <c r="AA400" s="148"/>
      <c r="AB400" s="148"/>
      <c r="AC400" s="148"/>
      <c r="AD400" s="148"/>
      <c r="AE400" s="148"/>
      <c r="AF400" s="148"/>
      <c r="AG400" s="148"/>
      <c r="AH400" s="148"/>
      <c r="AI400" s="148"/>
      <c r="AJ400" s="148"/>
      <c r="AK400" s="148"/>
      <c r="AL400" s="148"/>
      <c r="AM400" s="148"/>
      <c r="AN400" s="148"/>
      <c r="AO400" s="148"/>
      <c r="AP400" s="148"/>
      <c r="AQ400" s="148"/>
      <c r="AR400" s="148"/>
      <c r="AS400" s="148"/>
      <c r="AT400" s="148"/>
      <c r="AU400" s="148"/>
      <c r="AV400" s="147" t="s">
        <v>489</v>
      </c>
      <c r="AW400" s="147" t="s">
        <v>2311</v>
      </c>
      <c r="AX400" s="147" t="s">
        <v>489</v>
      </c>
      <c r="AY400" s="147" t="s">
        <v>489</v>
      </c>
    </row>
    <row r="401" spans="1:51" ht="30" customHeight="1">
      <c r="A401" s="144" t="s">
        <v>1027</v>
      </c>
      <c r="B401" s="144" t="s">
        <v>1028</v>
      </c>
      <c r="C401" s="144" t="s">
        <v>203</v>
      </c>
      <c r="D401" s="145">
        <v>1</v>
      </c>
      <c r="E401" s="155">
        <f>'단가대비표(기계소방)'!O22</f>
        <v>1179</v>
      </c>
      <c r="F401" s="154">
        <f>TRUNC(E401*D401,1)</f>
        <v>1179</v>
      </c>
      <c r="G401" s="155">
        <f>'단가대비표(기계소방)'!P22</f>
        <v>0</v>
      </c>
      <c r="H401" s="154">
        <f>TRUNC(G401*D401,1)</f>
        <v>0</v>
      </c>
      <c r="I401" s="155">
        <f>'단가대비표(기계소방)'!V22</f>
        <v>0</v>
      </c>
      <c r="J401" s="154">
        <f>TRUNC(I401*D401,1)</f>
        <v>0</v>
      </c>
      <c r="K401" s="155">
        <f t="shared" si="97"/>
        <v>1179</v>
      </c>
      <c r="L401" s="154">
        <f t="shared" si="97"/>
        <v>1179</v>
      </c>
      <c r="M401" s="144" t="s">
        <v>489</v>
      </c>
      <c r="N401" s="147" t="s">
        <v>1892</v>
      </c>
      <c r="O401" s="147" t="s">
        <v>2050</v>
      </c>
      <c r="P401" s="147" t="s">
        <v>485</v>
      </c>
      <c r="Q401" s="147" t="s">
        <v>485</v>
      </c>
      <c r="R401" s="147" t="s">
        <v>655</v>
      </c>
      <c r="S401" s="148"/>
      <c r="T401" s="148"/>
      <c r="U401" s="148"/>
      <c r="V401" s="148"/>
      <c r="W401" s="148"/>
      <c r="X401" s="148"/>
      <c r="Y401" s="148"/>
      <c r="Z401" s="148"/>
      <c r="AA401" s="148"/>
      <c r="AB401" s="148"/>
      <c r="AC401" s="148"/>
      <c r="AD401" s="148"/>
      <c r="AE401" s="148"/>
      <c r="AF401" s="148"/>
      <c r="AG401" s="148"/>
      <c r="AH401" s="148"/>
      <c r="AI401" s="148"/>
      <c r="AJ401" s="148"/>
      <c r="AK401" s="148"/>
      <c r="AL401" s="148"/>
      <c r="AM401" s="148"/>
      <c r="AN401" s="148"/>
      <c r="AO401" s="148"/>
      <c r="AP401" s="148"/>
      <c r="AQ401" s="148"/>
      <c r="AR401" s="148"/>
      <c r="AS401" s="148"/>
      <c r="AT401" s="148"/>
      <c r="AU401" s="148"/>
      <c r="AV401" s="147" t="s">
        <v>489</v>
      </c>
      <c r="AW401" s="147" t="s">
        <v>2312</v>
      </c>
      <c r="AX401" s="147" t="s">
        <v>489</v>
      </c>
      <c r="AY401" s="147" t="s">
        <v>489</v>
      </c>
    </row>
    <row r="402" spans="1:51" ht="30" customHeight="1">
      <c r="A402" s="144" t="s">
        <v>233</v>
      </c>
      <c r="B402" s="144" t="s">
        <v>1029</v>
      </c>
      <c r="C402" s="144" t="s">
        <v>203</v>
      </c>
      <c r="D402" s="145">
        <v>1</v>
      </c>
      <c r="E402" s="155">
        <f>'단가대비표(기계소방)'!O35</f>
        <v>94</v>
      </c>
      <c r="F402" s="154">
        <f>TRUNC(E402*D402,1)</f>
        <v>94</v>
      </c>
      <c r="G402" s="155">
        <f>'단가대비표(기계소방)'!P35</f>
        <v>0</v>
      </c>
      <c r="H402" s="154">
        <f>TRUNC(G402*D402,1)</f>
        <v>0</v>
      </c>
      <c r="I402" s="155">
        <f>'단가대비표(기계소방)'!V35</f>
        <v>0</v>
      </c>
      <c r="J402" s="154">
        <f>TRUNC(I402*D402,1)</f>
        <v>0</v>
      </c>
      <c r="K402" s="155">
        <f t="shared" si="97"/>
        <v>94</v>
      </c>
      <c r="L402" s="154">
        <f t="shared" si="97"/>
        <v>94</v>
      </c>
      <c r="M402" s="144" t="s">
        <v>489</v>
      </c>
      <c r="N402" s="147" t="s">
        <v>1892</v>
      </c>
      <c r="O402" s="147" t="s">
        <v>2052</v>
      </c>
      <c r="P402" s="147" t="s">
        <v>485</v>
      </c>
      <c r="Q402" s="147" t="s">
        <v>485</v>
      </c>
      <c r="R402" s="147" t="s">
        <v>655</v>
      </c>
      <c r="S402" s="148"/>
      <c r="T402" s="148"/>
      <c r="U402" s="148"/>
      <c r="V402" s="148"/>
      <c r="W402" s="148"/>
      <c r="X402" s="148"/>
      <c r="Y402" s="148"/>
      <c r="Z402" s="148"/>
      <c r="AA402" s="148"/>
      <c r="AB402" s="148"/>
      <c r="AC402" s="148"/>
      <c r="AD402" s="148"/>
      <c r="AE402" s="148"/>
      <c r="AF402" s="148"/>
      <c r="AG402" s="148"/>
      <c r="AH402" s="148"/>
      <c r="AI402" s="148"/>
      <c r="AJ402" s="148"/>
      <c r="AK402" s="148"/>
      <c r="AL402" s="148"/>
      <c r="AM402" s="148"/>
      <c r="AN402" s="148"/>
      <c r="AO402" s="148"/>
      <c r="AP402" s="148"/>
      <c r="AQ402" s="148"/>
      <c r="AR402" s="148"/>
      <c r="AS402" s="148"/>
      <c r="AT402" s="148"/>
      <c r="AU402" s="148"/>
      <c r="AV402" s="147" t="s">
        <v>489</v>
      </c>
      <c r="AW402" s="147" t="s">
        <v>2313</v>
      </c>
      <c r="AX402" s="147" t="s">
        <v>489</v>
      </c>
      <c r="AY402" s="147" t="s">
        <v>489</v>
      </c>
    </row>
    <row r="403" spans="1:51" ht="30" customHeight="1">
      <c r="A403" s="144" t="s">
        <v>993</v>
      </c>
      <c r="B403" s="144" t="s">
        <v>489</v>
      </c>
      <c r="C403" s="144" t="s">
        <v>489</v>
      </c>
      <c r="D403" s="145"/>
      <c r="E403" s="155"/>
      <c r="F403" s="154">
        <f>TRUNC(SUMIF(N400:N402, N399, F400:F402),0)</f>
        <v>1873</v>
      </c>
      <c r="G403" s="155"/>
      <c r="H403" s="154">
        <f>TRUNC(SUMIF(N400:N402, N399, H400:H402),0)</f>
        <v>0</v>
      </c>
      <c r="I403" s="155"/>
      <c r="J403" s="154">
        <f>TRUNC(SUMIF(N400:N402, N399, J400:J402),0)</f>
        <v>0</v>
      </c>
      <c r="K403" s="155"/>
      <c r="L403" s="154">
        <f>F403+H403+J403</f>
        <v>1873</v>
      </c>
      <c r="M403" s="144" t="s">
        <v>489</v>
      </c>
      <c r="N403" s="147" t="s">
        <v>668</v>
      </c>
      <c r="O403" s="147" t="s">
        <v>668</v>
      </c>
      <c r="P403" s="147" t="s">
        <v>489</v>
      </c>
      <c r="Q403" s="147" t="s">
        <v>489</v>
      </c>
      <c r="R403" s="147" t="s">
        <v>489</v>
      </c>
      <c r="S403" s="148"/>
      <c r="T403" s="148"/>
      <c r="U403" s="148"/>
      <c r="V403" s="148"/>
      <c r="W403" s="148"/>
      <c r="X403" s="148"/>
      <c r="Y403" s="148"/>
      <c r="Z403" s="148"/>
      <c r="AA403" s="148"/>
      <c r="AB403" s="148"/>
      <c r="AC403" s="148"/>
      <c r="AD403" s="148"/>
      <c r="AE403" s="148"/>
      <c r="AF403" s="148"/>
      <c r="AG403" s="148"/>
      <c r="AH403" s="148"/>
      <c r="AI403" s="148"/>
      <c r="AJ403" s="148"/>
      <c r="AK403" s="148"/>
      <c r="AL403" s="148"/>
      <c r="AM403" s="148"/>
      <c r="AN403" s="148"/>
      <c r="AO403" s="148"/>
      <c r="AP403" s="148"/>
      <c r="AQ403" s="148"/>
      <c r="AR403" s="148"/>
      <c r="AS403" s="148"/>
      <c r="AT403" s="148"/>
      <c r="AU403" s="148"/>
      <c r="AV403" s="147" t="s">
        <v>489</v>
      </c>
      <c r="AW403" s="147" t="s">
        <v>489</v>
      </c>
      <c r="AX403" s="147" t="s">
        <v>489</v>
      </c>
      <c r="AY403" s="147" t="s">
        <v>489</v>
      </c>
    </row>
    <row r="404" spans="1:51" ht="30" customHeight="1">
      <c r="A404" s="145"/>
      <c r="B404" s="145"/>
      <c r="C404" s="145"/>
      <c r="D404" s="145"/>
      <c r="E404" s="155"/>
      <c r="F404" s="154"/>
      <c r="G404" s="155"/>
      <c r="H404" s="154"/>
      <c r="I404" s="155"/>
      <c r="J404" s="154"/>
      <c r="K404" s="155"/>
      <c r="L404" s="154"/>
      <c r="M404" s="145"/>
    </row>
    <row r="405" spans="1:51" ht="30" customHeight="1">
      <c r="A405" s="311" t="s">
        <v>1132</v>
      </c>
      <c r="B405" s="311"/>
      <c r="C405" s="311"/>
      <c r="D405" s="311"/>
      <c r="E405" s="312"/>
      <c r="F405" s="313"/>
      <c r="G405" s="312"/>
      <c r="H405" s="313"/>
      <c r="I405" s="312"/>
      <c r="J405" s="313"/>
      <c r="K405" s="312"/>
      <c r="L405" s="313"/>
      <c r="M405" s="311"/>
      <c r="N405" s="153" t="s">
        <v>1895</v>
      </c>
    </row>
    <row r="406" spans="1:51" ht="30" customHeight="1">
      <c r="A406" s="144" t="s">
        <v>1041</v>
      </c>
      <c r="B406" s="144" t="s">
        <v>1133</v>
      </c>
      <c r="C406" s="144" t="s">
        <v>849</v>
      </c>
      <c r="D406" s="145">
        <v>2.83</v>
      </c>
      <c r="E406" s="155">
        <f>'단가대비표(기계소방)'!O31</f>
        <v>1208.7</v>
      </c>
      <c r="F406" s="154">
        <f>TRUNC(E406*D406,1)</f>
        <v>3420.6</v>
      </c>
      <c r="G406" s="155">
        <f>'단가대비표(기계소방)'!P31</f>
        <v>0</v>
      </c>
      <c r="H406" s="154">
        <f>TRUNC(G406*D406,1)</f>
        <v>0</v>
      </c>
      <c r="I406" s="155">
        <f>'단가대비표(기계소방)'!V31</f>
        <v>0</v>
      </c>
      <c r="J406" s="154">
        <f>TRUNC(I406*D406,1)</f>
        <v>0</v>
      </c>
      <c r="K406" s="155">
        <f t="shared" ref="K406:L408" si="98">TRUNC(E406+G406+I406,1)</f>
        <v>1208.7</v>
      </c>
      <c r="L406" s="154">
        <f t="shared" si="98"/>
        <v>3420.6</v>
      </c>
      <c r="M406" s="144" t="s">
        <v>489</v>
      </c>
      <c r="N406" s="147" t="s">
        <v>1895</v>
      </c>
      <c r="O406" s="147" t="s">
        <v>2314</v>
      </c>
      <c r="P406" s="147" t="s">
        <v>485</v>
      </c>
      <c r="Q406" s="147" t="s">
        <v>485</v>
      </c>
      <c r="R406" s="147" t="s">
        <v>655</v>
      </c>
      <c r="S406" s="148"/>
      <c r="T406" s="148"/>
      <c r="U406" s="148"/>
      <c r="V406" s="148"/>
      <c r="W406" s="148"/>
      <c r="X406" s="148"/>
      <c r="Y406" s="148"/>
      <c r="Z406" s="148"/>
      <c r="AA406" s="148"/>
      <c r="AB406" s="148"/>
      <c r="AC406" s="148"/>
      <c r="AD406" s="148"/>
      <c r="AE406" s="148"/>
      <c r="AF406" s="148"/>
      <c r="AG406" s="148"/>
      <c r="AH406" s="148"/>
      <c r="AI406" s="148"/>
      <c r="AJ406" s="148"/>
      <c r="AK406" s="148"/>
      <c r="AL406" s="148"/>
      <c r="AM406" s="148"/>
      <c r="AN406" s="148"/>
      <c r="AO406" s="148"/>
      <c r="AP406" s="148"/>
      <c r="AQ406" s="148"/>
      <c r="AR406" s="148"/>
      <c r="AS406" s="148"/>
      <c r="AT406" s="148"/>
      <c r="AU406" s="148"/>
      <c r="AV406" s="147" t="s">
        <v>489</v>
      </c>
      <c r="AW406" s="147" t="s">
        <v>2315</v>
      </c>
      <c r="AX406" s="147" t="s">
        <v>489</v>
      </c>
      <c r="AY406" s="147" t="s">
        <v>489</v>
      </c>
    </row>
    <row r="407" spans="1:51" ht="30" customHeight="1">
      <c r="A407" s="144" t="s">
        <v>1134</v>
      </c>
      <c r="B407" s="144" t="s">
        <v>1135</v>
      </c>
      <c r="C407" s="144" t="s">
        <v>849</v>
      </c>
      <c r="D407" s="145">
        <v>0.54</v>
      </c>
      <c r="E407" s="155">
        <f>'단가대비표(기계소방)'!O29</f>
        <v>1147.3</v>
      </c>
      <c r="F407" s="154">
        <f>TRUNC(E407*D407,1)</f>
        <v>619.5</v>
      </c>
      <c r="G407" s="155">
        <f>'단가대비표(기계소방)'!P29</f>
        <v>0</v>
      </c>
      <c r="H407" s="154">
        <f>TRUNC(G407*D407,1)</f>
        <v>0</v>
      </c>
      <c r="I407" s="155">
        <f>'단가대비표(기계소방)'!V29</f>
        <v>0</v>
      </c>
      <c r="J407" s="154">
        <f>TRUNC(I407*D407,1)</f>
        <v>0</v>
      </c>
      <c r="K407" s="155">
        <f t="shared" si="98"/>
        <v>1147.3</v>
      </c>
      <c r="L407" s="154">
        <f t="shared" si="98"/>
        <v>619.5</v>
      </c>
      <c r="M407" s="144" t="s">
        <v>489</v>
      </c>
      <c r="N407" s="147" t="s">
        <v>1895</v>
      </c>
      <c r="O407" s="147" t="s">
        <v>2316</v>
      </c>
      <c r="P407" s="147" t="s">
        <v>485</v>
      </c>
      <c r="Q407" s="147" t="s">
        <v>485</v>
      </c>
      <c r="R407" s="147" t="s">
        <v>655</v>
      </c>
      <c r="S407" s="148"/>
      <c r="T407" s="148"/>
      <c r="U407" s="148"/>
      <c r="V407" s="148"/>
      <c r="W407" s="148"/>
      <c r="X407" s="148"/>
      <c r="Y407" s="148"/>
      <c r="Z407" s="148"/>
      <c r="AA407" s="148"/>
      <c r="AB407" s="148"/>
      <c r="AC407" s="148"/>
      <c r="AD407" s="148"/>
      <c r="AE407" s="148"/>
      <c r="AF407" s="148"/>
      <c r="AG407" s="148"/>
      <c r="AH407" s="148"/>
      <c r="AI407" s="148"/>
      <c r="AJ407" s="148"/>
      <c r="AK407" s="148"/>
      <c r="AL407" s="148"/>
      <c r="AM407" s="148"/>
      <c r="AN407" s="148"/>
      <c r="AO407" s="148"/>
      <c r="AP407" s="148"/>
      <c r="AQ407" s="148"/>
      <c r="AR407" s="148"/>
      <c r="AS407" s="148"/>
      <c r="AT407" s="148"/>
      <c r="AU407" s="148"/>
      <c r="AV407" s="147" t="s">
        <v>489</v>
      </c>
      <c r="AW407" s="147" t="s">
        <v>2317</v>
      </c>
      <c r="AX407" s="147" t="s">
        <v>489</v>
      </c>
      <c r="AY407" s="147" t="s">
        <v>489</v>
      </c>
    </row>
    <row r="408" spans="1:51" ht="30" customHeight="1">
      <c r="A408" s="144" t="s">
        <v>966</v>
      </c>
      <c r="B408" s="144" t="s">
        <v>833</v>
      </c>
      <c r="C408" s="144" t="s">
        <v>834</v>
      </c>
      <c r="D408" s="145">
        <v>3.3700000000000002E-3</v>
      </c>
      <c r="E408" s="155">
        <f>'일대목록(기계소방)'!E75</f>
        <v>317438</v>
      </c>
      <c r="F408" s="154">
        <f>TRUNC(E408*D408,1)</f>
        <v>1069.7</v>
      </c>
      <c r="G408" s="155">
        <f>'일대목록(기계소방)'!F75</f>
        <v>6008225</v>
      </c>
      <c r="H408" s="154">
        <f>TRUNC(G408*D408,1)</f>
        <v>20247.7</v>
      </c>
      <c r="I408" s="155">
        <f>'일대목록(기계소방)'!G75</f>
        <v>12535</v>
      </c>
      <c r="J408" s="154">
        <f>TRUNC(I408*D408,1)</f>
        <v>42.2</v>
      </c>
      <c r="K408" s="155">
        <f t="shared" si="98"/>
        <v>6338198</v>
      </c>
      <c r="L408" s="154">
        <f t="shared" si="98"/>
        <v>21359.599999999999</v>
      </c>
      <c r="M408" s="144" t="s">
        <v>489</v>
      </c>
      <c r="N408" s="147" t="s">
        <v>1895</v>
      </c>
      <c r="O408" s="147" t="s">
        <v>1984</v>
      </c>
      <c r="P408" s="147" t="s">
        <v>655</v>
      </c>
      <c r="Q408" s="147" t="s">
        <v>485</v>
      </c>
      <c r="R408" s="147" t="s">
        <v>485</v>
      </c>
      <c r="S408" s="148"/>
      <c r="T408" s="148"/>
      <c r="U408" s="148"/>
      <c r="V408" s="148"/>
      <c r="W408" s="148"/>
      <c r="X408" s="148"/>
      <c r="Y408" s="148"/>
      <c r="Z408" s="148"/>
      <c r="AA408" s="148"/>
      <c r="AB408" s="148"/>
      <c r="AC408" s="148"/>
      <c r="AD408" s="148"/>
      <c r="AE408" s="148"/>
      <c r="AF408" s="148"/>
      <c r="AG408" s="148"/>
      <c r="AH408" s="148"/>
      <c r="AI408" s="148"/>
      <c r="AJ408" s="148"/>
      <c r="AK408" s="148"/>
      <c r="AL408" s="148"/>
      <c r="AM408" s="148"/>
      <c r="AN408" s="148"/>
      <c r="AO408" s="148"/>
      <c r="AP408" s="148"/>
      <c r="AQ408" s="148"/>
      <c r="AR408" s="148"/>
      <c r="AS408" s="148"/>
      <c r="AT408" s="148"/>
      <c r="AU408" s="148"/>
      <c r="AV408" s="147" t="s">
        <v>489</v>
      </c>
      <c r="AW408" s="147" t="s">
        <v>2318</v>
      </c>
      <c r="AX408" s="147" t="s">
        <v>489</v>
      </c>
      <c r="AY408" s="147" t="s">
        <v>489</v>
      </c>
    </row>
    <row r="409" spans="1:51" ht="30" customHeight="1">
      <c r="A409" s="144" t="s">
        <v>993</v>
      </c>
      <c r="B409" s="144" t="s">
        <v>489</v>
      </c>
      <c r="C409" s="144" t="s">
        <v>489</v>
      </c>
      <c r="D409" s="145"/>
      <c r="E409" s="155"/>
      <c r="F409" s="154">
        <f>TRUNC(SUMIF(N406:N408, N405, F406:F408),0)</f>
        <v>5109</v>
      </c>
      <c r="G409" s="155"/>
      <c r="H409" s="154">
        <f>TRUNC(SUMIF(N406:N408, N405, H406:H408),0)</f>
        <v>20247</v>
      </c>
      <c r="I409" s="155"/>
      <c r="J409" s="154">
        <f>TRUNC(SUMIF(N406:N408, N405, J406:J408),0)</f>
        <v>42</v>
      </c>
      <c r="K409" s="155"/>
      <c r="L409" s="154">
        <f>F409+H409+J409</f>
        <v>25398</v>
      </c>
      <c r="M409" s="144" t="s">
        <v>489</v>
      </c>
      <c r="N409" s="147" t="s">
        <v>668</v>
      </c>
      <c r="O409" s="147" t="s">
        <v>668</v>
      </c>
      <c r="P409" s="147" t="s">
        <v>489</v>
      </c>
      <c r="Q409" s="147" t="s">
        <v>489</v>
      </c>
      <c r="R409" s="147" t="s">
        <v>489</v>
      </c>
      <c r="S409" s="148"/>
      <c r="T409" s="148"/>
      <c r="U409" s="148"/>
      <c r="V409" s="148"/>
      <c r="W409" s="148"/>
      <c r="X409" s="148"/>
      <c r="Y409" s="148"/>
      <c r="Z409" s="148"/>
      <c r="AA409" s="148"/>
      <c r="AB409" s="148"/>
      <c r="AC409" s="148"/>
      <c r="AD409" s="148"/>
      <c r="AE409" s="148"/>
      <c r="AF409" s="148"/>
      <c r="AG409" s="148"/>
      <c r="AH409" s="148"/>
      <c r="AI409" s="148"/>
      <c r="AJ409" s="148"/>
      <c r="AK409" s="148"/>
      <c r="AL409" s="148"/>
      <c r="AM409" s="148"/>
      <c r="AN409" s="148"/>
      <c r="AO409" s="148"/>
      <c r="AP409" s="148"/>
      <c r="AQ409" s="148"/>
      <c r="AR409" s="148"/>
      <c r="AS409" s="148"/>
      <c r="AT409" s="148"/>
      <c r="AU409" s="148"/>
      <c r="AV409" s="147" t="s">
        <v>489</v>
      </c>
      <c r="AW409" s="147" t="s">
        <v>489</v>
      </c>
      <c r="AX409" s="147" t="s">
        <v>489</v>
      </c>
      <c r="AY409" s="147" t="s">
        <v>489</v>
      </c>
    </row>
    <row r="410" spans="1:51" ht="30" customHeight="1">
      <c r="A410" s="145"/>
      <c r="B410" s="145"/>
      <c r="C410" s="145"/>
      <c r="D410" s="145"/>
      <c r="E410" s="155"/>
      <c r="F410" s="154"/>
      <c r="G410" s="155"/>
      <c r="H410" s="154"/>
      <c r="I410" s="155"/>
      <c r="J410" s="154"/>
      <c r="K410" s="155"/>
      <c r="L410" s="154"/>
      <c r="M410" s="145"/>
    </row>
    <row r="411" spans="1:51" ht="30" customHeight="1">
      <c r="A411" s="311" t="s">
        <v>1136</v>
      </c>
      <c r="B411" s="311"/>
      <c r="C411" s="311"/>
      <c r="D411" s="311"/>
      <c r="E411" s="312"/>
      <c r="F411" s="313"/>
      <c r="G411" s="312"/>
      <c r="H411" s="313"/>
      <c r="I411" s="312"/>
      <c r="J411" s="313"/>
      <c r="K411" s="312"/>
      <c r="L411" s="313"/>
      <c r="M411" s="311"/>
      <c r="N411" s="153" t="s">
        <v>1897</v>
      </c>
    </row>
    <row r="412" spans="1:51" ht="30" customHeight="1">
      <c r="A412" s="144" t="s">
        <v>1137</v>
      </c>
      <c r="B412" s="144" t="s">
        <v>1138</v>
      </c>
      <c r="C412" s="144" t="s">
        <v>849</v>
      </c>
      <c r="D412" s="145">
        <v>18.48</v>
      </c>
      <c r="E412" s="155">
        <f>'단가대비표(기계소방)'!O14</f>
        <v>3340</v>
      </c>
      <c r="F412" s="154">
        <f t="shared" ref="F412:F421" si="99">TRUNC(E412*D412,1)</f>
        <v>61723.199999999997</v>
      </c>
      <c r="G412" s="155">
        <f>'단가대비표(기계소방)'!P14</f>
        <v>0</v>
      </c>
      <c r="H412" s="154">
        <f t="shared" ref="H412:H421" si="100">TRUNC(G412*D412,1)</f>
        <v>0</v>
      </c>
      <c r="I412" s="155">
        <f>'단가대비표(기계소방)'!V14</f>
        <v>0</v>
      </c>
      <c r="J412" s="154">
        <f t="shared" ref="J412:J421" si="101">TRUNC(I412*D412,1)</f>
        <v>0</v>
      </c>
      <c r="K412" s="155">
        <f t="shared" ref="K412:L421" si="102">TRUNC(E412+G412+I412,1)</f>
        <v>3340</v>
      </c>
      <c r="L412" s="154">
        <f t="shared" si="102"/>
        <v>61723.199999999997</v>
      </c>
      <c r="M412" s="144" t="s">
        <v>489</v>
      </c>
      <c r="N412" s="147" t="s">
        <v>1897</v>
      </c>
      <c r="O412" s="147" t="s">
        <v>2319</v>
      </c>
      <c r="P412" s="147" t="s">
        <v>485</v>
      </c>
      <c r="Q412" s="147" t="s">
        <v>485</v>
      </c>
      <c r="R412" s="147" t="s">
        <v>655</v>
      </c>
      <c r="S412" s="148"/>
      <c r="T412" s="148"/>
      <c r="U412" s="148"/>
      <c r="V412" s="148"/>
      <c r="W412" s="148"/>
      <c r="X412" s="148"/>
      <c r="Y412" s="148"/>
      <c r="Z412" s="148"/>
      <c r="AA412" s="148"/>
      <c r="AB412" s="148"/>
      <c r="AC412" s="148"/>
      <c r="AD412" s="148"/>
      <c r="AE412" s="148"/>
      <c r="AF412" s="148"/>
      <c r="AG412" s="148"/>
      <c r="AH412" s="148"/>
      <c r="AI412" s="148"/>
      <c r="AJ412" s="148"/>
      <c r="AK412" s="148"/>
      <c r="AL412" s="148"/>
      <c r="AM412" s="148"/>
      <c r="AN412" s="148"/>
      <c r="AO412" s="148"/>
      <c r="AP412" s="148"/>
      <c r="AQ412" s="148"/>
      <c r="AR412" s="148"/>
      <c r="AS412" s="148"/>
      <c r="AT412" s="148"/>
      <c r="AU412" s="148"/>
      <c r="AV412" s="147" t="s">
        <v>489</v>
      </c>
      <c r="AW412" s="147" t="s">
        <v>2320</v>
      </c>
      <c r="AX412" s="147" t="s">
        <v>489</v>
      </c>
      <c r="AY412" s="147" t="s">
        <v>489</v>
      </c>
    </row>
    <row r="413" spans="1:51" ht="30" customHeight="1">
      <c r="A413" s="144" t="s">
        <v>1099</v>
      </c>
      <c r="B413" s="144" t="s">
        <v>1139</v>
      </c>
      <c r="C413" s="144" t="s">
        <v>1101</v>
      </c>
      <c r="D413" s="145">
        <v>6300</v>
      </c>
      <c r="E413" s="155">
        <f>'단가대비표(기계소방)'!O6</f>
        <v>3.03</v>
      </c>
      <c r="F413" s="154">
        <f t="shared" si="99"/>
        <v>19089</v>
      </c>
      <c r="G413" s="155">
        <f>'단가대비표(기계소방)'!P6</f>
        <v>0</v>
      </c>
      <c r="H413" s="154">
        <f t="shared" si="100"/>
        <v>0</v>
      </c>
      <c r="I413" s="155">
        <f>'단가대비표(기계소방)'!V6</f>
        <v>0</v>
      </c>
      <c r="J413" s="154">
        <f t="shared" si="101"/>
        <v>0</v>
      </c>
      <c r="K413" s="155">
        <f t="shared" si="102"/>
        <v>3</v>
      </c>
      <c r="L413" s="154">
        <f t="shared" si="102"/>
        <v>19089</v>
      </c>
      <c r="M413" s="144" t="s">
        <v>489</v>
      </c>
      <c r="N413" s="147" t="s">
        <v>1897</v>
      </c>
      <c r="O413" s="147" t="s">
        <v>2321</v>
      </c>
      <c r="P413" s="147" t="s">
        <v>485</v>
      </c>
      <c r="Q413" s="147" t="s">
        <v>485</v>
      </c>
      <c r="R413" s="147" t="s">
        <v>655</v>
      </c>
      <c r="S413" s="148"/>
      <c r="T413" s="148"/>
      <c r="U413" s="148"/>
      <c r="V413" s="148"/>
      <c r="W413" s="148"/>
      <c r="X413" s="148"/>
      <c r="Y413" s="148"/>
      <c r="Z413" s="148"/>
      <c r="AA413" s="148"/>
      <c r="AB413" s="148"/>
      <c r="AC413" s="148"/>
      <c r="AD413" s="148"/>
      <c r="AE413" s="148"/>
      <c r="AF413" s="148"/>
      <c r="AG413" s="148"/>
      <c r="AH413" s="148"/>
      <c r="AI413" s="148"/>
      <c r="AJ413" s="148"/>
      <c r="AK413" s="148"/>
      <c r="AL413" s="148"/>
      <c r="AM413" s="148"/>
      <c r="AN413" s="148"/>
      <c r="AO413" s="148"/>
      <c r="AP413" s="148"/>
      <c r="AQ413" s="148"/>
      <c r="AR413" s="148"/>
      <c r="AS413" s="148"/>
      <c r="AT413" s="148"/>
      <c r="AU413" s="148"/>
      <c r="AV413" s="147" t="s">
        <v>489</v>
      </c>
      <c r="AW413" s="147" t="s">
        <v>2322</v>
      </c>
      <c r="AX413" s="147" t="s">
        <v>489</v>
      </c>
      <c r="AY413" s="147" t="s">
        <v>489</v>
      </c>
    </row>
    <row r="414" spans="1:51" ht="30" customHeight="1">
      <c r="A414" s="144" t="s">
        <v>1102</v>
      </c>
      <c r="B414" s="144" t="s">
        <v>1140</v>
      </c>
      <c r="C414" s="144" t="s">
        <v>849</v>
      </c>
      <c r="D414" s="145">
        <v>2.8</v>
      </c>
      <c r="E414" s="155">
        <f>'단가대비표(기계소방)'!O8</f>
        <v>22200</v>
      </c>
      <c r="F414" s="154">
        <f t="shared" si="99"/>
        <v>62160</v>
      </c>
      <c r="G414" s="155">
        <f>'단가대비표(기계소방)'!P8</f>
        <v>0</v>
      </c>
      <c r="H414" s="154">
        <f t="shared" si="100"/>
        <v>0</v>
      </c>
      <c r="I414" s="155">
        <f>'단가대비표(기계소방)'!V8</f>
        <v>0</v>
      </c>
      <c r="J414" s="154">
        <f t="shared" si="101"/>
        <v>0</v>
      </c>
      <c r="K414" s="155">
        <f t="shared" si="102"/>
        <v>22200</v>
      </c>
      <c r="L414" s="154">
        <f t="shared" si="102"/>
        <v>62160</v>
      </c>
      <c r="M414" s="144" t="s">
        <v>489</v>
      </c>
      <c r="N414" s="147" t="s">
        <v>1897</v>
      </c>
      <c r="O414" s="147" t="s">
        <v>2323</v>
      </c>
      <c r="P414" s="147" t="s">
        <v>485</v>
      </c>
      <c r="Q414" s="147" t="s">
        <v>485</v>
      </c>
      <c r="R414" s="147" t="s">
        <v>655</v>
      </c>
      <c r="S414" s="148"/>
      <c r="T414" s="148"/>
      <c r="U414" s="148"/>
      <c r="V414" s="148"/>
      <c r="W414" s="148"/>
      <c r="X414" s="148"/>
      <c r="Y414" s="148"/>
      <c r="Z414" s="148"/>
      <c r="AA414" s="148"/>
      <c r="AB414" s="148"/>
      <c r="AC414" s="148"/>
      <c r="AD414" s="148"/>
      <c r="AE414" s="148"/>
      <c r="AF414" s="148"/>
      <c r="AG414" s="148"/>
      <c r="AH414" s="148"/>
      <c r="AI414" s="148"/>
      <c r="AJ414" s="148"/>
      <c r="AK414" s="148"/>
      <c r="AL414" s="148"/>
      <c r="AM414" s="148"/>
      <c r="AN414" s="148"/>
      <c r="AO414" s="148"/>
      <c r="AP414" s="148"/>
      <c r="AQ414" s="148"/>
      <c r="AR414" s="148"/>
      <c r="AS414" s="148"/>
      <c r="AT414" s="148"/>
      <c r="AU414" s="148"/>
      <c r="AV414" s="147" t="s">
        <v>489</v>
      </c>
      <c r="AW414" s="147" t="s">
        <v>2324</v>
      </c>
      <c r="AX414" s="147" t="s">
        <v>489</v>
      </c>
      <c r="AY414" s="147" t="s">
        <v>489</v>
      </c>
    </row>
    <row r="415" spans="1:51" ht="30" customHeight="1">
      <c r="A415" s="144" t="s">
        <v>1141</v>
      </c>
      <c r="B415" s="144" t="s">
        <v>1142</v>
      </c>
      <c r="C415" s="144" t="s">
        <v>974</v>
      </c>
      <c r="D415" s="145">
        <v>20.83</v>
      </c>
      <c r="E415" s="155">
        <f>'단가대비표(기계소방)'!O183</f>
        <v>92</v>
      </c>
      <c r="F415" s="154">
        <f t="shared" si="99"/>
        <v>1916.3</v>
      </c>
      <c r="G415" s="155">
        <f>'단가대비표(기계소방)'!P183</f>
        <v>0</v>
      </c>
      <c r="H415" s="154">
        <f t="shared" si="100"/>
        <v>0</v>
      </c>
      <c r="I415" s="155">
        <f>'단가대비표(기계소방)'!V183</f>
        <v>0</v>
      </c>
      <c r="J415" s="154">
        <f t="shared" si="101"/>
        <v>0</v>
      </c>
      <c r="K415" s="155">
        <f t="shared" si="102"/>
        <v>92</v>
      </c>
      <c r="L415" s="154">
        <f t="shared" si="102"/>
        <v>1916.3</v>
      </c>
      <c r="M415" s="144" t="s">
        <v>489</v>
      </c>
      <c r="N415" s="147" t="s">
        <v>1897</v>
      </c>
      <c r="O415" s="147" t="s">
        <v>2325</v>
      </c>
      <c r="P415" s="147" t="s">
        <v>485</v>
      </c>
      <c r="Q415" s="147" t="s">
        <v>485</v>
      </c>
      <c r="R415" s="147" t="s">
        <v>655</v>
      </c>
      <c r="S415" s="148"/>
      <c r="T415" s="148"/>
      <c r="U415" s="148"/>
      <c r="V415" s="148"/>
      <c r="W415" s="148"/>
      <c r="X415" s="148"/>
      <c r="Y415" s="148"/>
      <c r="Z415" s="148"/>
      <c r="AA415" s="148"/>
      <c r="AB415" s="148"/>
      <c r="AC415" s="148"/>
      <c r="AD415" s="148"/>
      <c r="AE415" s="148"/>
      <c r="AF415" s="148"/>
      <c r="AG415" s="148"/>
      <c r="AH415" s="148"/>
      <c r="AI415" s="148"/>
      <c r="AJ415" s="148"/>
      <c r="AK415" s="148"/>
      <c r="AL415" s="148"/>
      <c r="AM415" s="148"/>
      <c r="AN415" s="148"/>
      <c r="AO415" s="148"/>
      <c r="AP415" s="148"/>
      <c r="AQ415" s="148"/>
      <c r="AR415" s="148"/>
      <c r="AS415" s="148"/>
      <c r="AT415" s="148"/>
      <c r="AU415" s="148"/>
      <c r="AV415" s="147" t="s">
        <v>489</v>
      </c>
      <c r="AW415" s="147" t="s">
        <v>2326</v>
      </c>
      <c r="AX415" s="147" t="s">
        <v>489</v>
      </c>
      <c r="AY415" s="147" t="s">
        <v>489</v>
      </c>
    </row>
    <row r="416" spans="1:51" ht="30" customHeight="1">
      <c r="A416" s="144" t="s">
        <v>997</v>
      </c>
      <c r="B416" s="144" t="s">
        <v>1143</v>
      </c>
      <c r="C416" s="144" t="s">
        <v>1144</v>
      </c>
      <c r="D416" s="145">
        <v>126</v>
      </c>
      <c r="E416" s="155">
        <f>'단가대비표(기계소방)'!O188</f>
        <v>92</v>
      </c>
      <c r="F416" s="154">
        <f t="shared" si="99"/>
        <v>11592</v>
      </c>
      <c r="G416" s="155">
        <f>'단가대비표(기계소방)'!P188</f>
        <v>0</v>
      </c>
      <c r="H416" s="154">
        <f t="shared" si="100"/>
        <v>0</v>
      </c>
      <c r="I416" s="155">
        <f>'단가대비표(기계소방)'!V188</f>
        <v>0</v>
      </c>
      <c r="J416" s="154">
        <f t="shared" si="101"/>
        <v>0</v>
      </c>
      <c r="K416" s="155">
        <f t="shared" si="102"/>
        <v>92</v>
      </c>
      <c r="L416" s="154">
        <f t="shared" si="102"/>
        <v>11592</v>
      </c>
      <c r="M416" s="144" t="s">
        <v>1145</v>
      </c>
      <c r="N416" s="147" t="s">
        <v>1897</v>
      </c>
      <c r="O416" s="147" t="s">
        <v>2327</v>
      </c>
      <c r="P416" s="147" t="s">
        <v>485</v>
      </c>
      <c r="Q416" s="147" t="s">
        <v>485</v>
      </c>
      <c r="R416" s="147" t="s">
        <v>655</v>
      </c>
      <c r="S416" s="148"/>
      <c r="T416" s="148"/>
      <c r="U416" s="148"/>
      <c r="V416" s="148"/>
      <c r="W416" s="148"/>
      <c r="X416" s="148"/>
      <c r="Y416" s="148"/>
      <c r="Z416" s="148"/>
      <c r="AA416" s="148"/>
      <c r="AB416" s="148"/>
      <c r="AC416" s="148"/>
      <c r="AD416" s="148"/>
      <c r="AE416" s="148"/>
      <c r="AF416" s="148"/>
      <c r="AG416" s="148"/>
      <c r="AH416" s="148"/>
      <c r="AI416" s="148"/>
      <c r="AJ416" s="148"/>
      <c r="AK416" s="148"/>
      <c r="AL416" s="148"/>
      <c r="AM416" s="148"/>
      <c r="AN416" s="148"/>
      <c r="AO416" s="148"/>
      <c r="AP416" s="148"/>
      <c r="AQ416" s="148"/>
      <c r="AR416" s="148"/>
      <c r="AS416" s="148"/>
      <c r="AT416" s="148"/>
      <c r="AU416" s="148"/>
      <c r="AV416" s="147" t="s">
        <v>489</v>
      </c>
      <c r="AW416" s="147" t="s">
        <v>2328</v>
      </c>
      <c r="AX416" s="147" t="s">
        <v>489</v>
      </c>
      <c r="AY416" s="147" t="s">
        <v>489</v>
      </c>
    </row>
    <row r="417" spans="1:51" ht="30" customHeight="1">
      <c r="A417" s="144" t="s">
        <v>663</v>
      </c>
      <c r="B417" s="144" t="s">
        <v>664</v>
      </c>
      <c r="C417" s="144" t="s">
        <v>317</v>
      </c>
      <c r="D417" s="145">
        <v>0.56100000000000005</v>
      </c>
      <c r="E417" s="155">
        <f>'단가대비표(기계소방)'!O191</f>
        <v>0</v>
      </c>
      <c r="F417" s="154">
        <f t="shared" si="99"/>
        <v>0</v>
      </c>
      <c r="G417" s="155">
        <f>'단가대비표(기계소방)'!P191</f>
        <v>157068</v>
      </c>
      <c r="H417" s="154">
        <f t="shared" si="100"/>
        <v>88115.1</v>
      </c>
      <c r="I417" s="155">
        <f>'단가대비표(기계소방)'!V191</f>
        <v>0</v>
      </c>
      <c r="J417" s="154">
        <f t="shared" si="101"/>
        <v>0</v>
      </c>
      <c r="K417" s="155">
        <f t="shared" si="102"/>
        <v>157068</v>
      </c>
      <c r="L417" s="154">
        <f t="shared" si="102"/>
        <v>88115.1</v>
      </c>
      <c r="M417" s="144" t="s">
        <v>489</v>
      </c>
      <c r="N417" s="147" t="s">
        <v>1897</v>
      </c>
      <c r="O417" s="147" t="s">
        <v>1564</v>
      </c>
      <c r="P417" s="147" t="s">
        <v>485</v>
      </c>
      <c r="Q417" s="147" t="s">
        <v>485</v>
      </c>
      <c r="R417" s="147" t="s">
        <v>655</v>
      </c>
      <c r="S417" s="148"/>
      <c r="T417" s="148"/>
      <c r="U417" s="148"/>
      <c r="V417" s="148">
        <v>1</v>
      </c>
      <c r="W417" s="148"/>
      <c r="X417" s="148"/>
      <c r="Y417" s="148"/>
      <c r="Z417" s="148"/>
      <c r="AA417" s="148"/>
      <c r="AB417" s="148"/>
      <c r="AC417" s="148"/>
      <c r="AD417" s="148"/>
      <c r="AE417" s="148"/>
      <c r="AF417" s="148"/>
      <c r="AG417" s="148"/>
      <c r="AH417" s="148"/>
      <c r="AI417" s="148"/>
      <c r="AJ417" s="148"/>
      <c r="AK417" s="148"/>
      <c r="AL417" s="148"/>
      <c r="AM417" s="148"/>
      <c r="AN417" s="148"/>
      <c r="AO417" s="148"/>
      <c r="AP417" s="148"/>
      <c r="AQ417" s="148"/>
      <c r="AR417" s="148"/>
      <c r="AS417" s="148"/>
      <c r="AT417" s="148"/>
      <c r="AU417" s="148"/>
      <c r="AV417" s="147" t="s">
        <v>489</v>
      </c>
      <c r="AW417" s="147" t="s">
        <v>2329</v>
      </c>
      <c r="AX417" s="147" t="s">
        <v>489</v>
      </c>
      <c r="AY417" s="147" t="s">
        <v>489</v>
      </c>
    </row>
    <row r="418" spans="1:51" ht="30" customHeight="1">
      <c r="A418" s="144" t="s">
        <v>1146</v>
      </c>
      <c r="B418" s="144" t="s">
        <v>664</v>
      </c>
      <c r="C418" s="144" t="s">
        <v>317</v>
      </c>
      <c r="D418" s="145">
        <v>0.629</v>
      </c>
      <c r="E418" s="155">
        <f>'단가대비표(기계소방)'!O192</f>
        <v>0</v>
      </c>
      <c r="F418" s="154">
        <f t="shared" si="99"/>
        <v>0</v>
      </c>
      <c r="G418" s="155">
        <f>'단가대비표(기계소방)'!P192</f>
        <v>197450</v>
      </c>
      <c r="H418" s="154">
        <f t="shared" si="100"/>
        <v>124196</v>
      </c>
      <c r="I418" s="155">
        <f>'단가대비표(기계소방)'!V192</f>
        <v>0</v>
      </c>
      <c r="J418" s="154">
        <f t="shared" si="101"/>
        <v>0</v>
      </c>
      <c r="K418" s="155">
        <f t="shared" si="102"/>
        <v>197450</v>
      </c>
      <c r="L418" s="154">
        <f t="shared" si="102"/>
        <v>124196</v>
      </c>
      <c r="M418" s="144" t="s">
        <v>489</v>
      </c>
      <c r="N418" s="147" t="s">
        <v>1897</v>
      </c>
      <c r="O418" s="147" t="s">
        <v>2330</v>
      </c>
      <c r="P418" s="147" t="s">
        <v>485</v>
      </c>
      <c r="Q418" s="147" t="s">
        <v>485</v>
      </c>
      <c r="R418" s="147" t="s">
        <v>655</v>
      </c>
      <c r="S418" s="148"/>
      <c r="T418" s="148"/>
      <c r="U418" s="148"/>
      <c r="V418" s="148">
        <v>1</v>
      </c>
      <c r="W418" s="148"/>
      <c r="X418" s="148"/>
      <c r="Y418" s="148"/>
      <c r="Z418" s="148"/>
      <c r="AA418" s="148"/>
      <c r="AB418" s="148"/>
      <c r="AC418" s="148"/>
      <c r="AD418" s="148"/>
      <c r="AE418" s="148"/>
      <c r="AF418" s="148"/>
      <c r="AG418" s="148"/>
      <c r="AH418" s="148"/>
      <c r="AI418" s="148"/>
      <c r="AJ418" s="148"/>
      <c r="AK418" s="148"/>
      <c r="AL418" s="148"/>
      <c r="AM418" s="148"/>
      <c r="AN418" s="148"/>
      <c r="AO418" s="148"/>
      <c r="AP418" s="148"/>
      <c r="AQ418" s="148"/>
      <c r="AR418" s="148"/>
      <c r="AS418" s="148"/>
      <c r="AT418" s="148"/>
      <c r="AU418" s="148"/>
      <c r="AV418" s="147" t="s">
        <v>489</v>
      </c>
      <c r="AW418" s="147" t="s">
        <v>2331</v>
      </c>
      <c r="AX418" s="147" t="s">
        <v>489</v>
      </c>
      <c r="AY418" s="147" t="s">
        <v>489</v>
      </c>
    </row>
    <row r="419" spans="1:51" ht="30" customHeight="1">
      <c r="A419" s="144" t="s">
        <v>1147</v>
      </c>
      <c r="B419" s="144" t="s">
        <v>664</v>
      </c>
      <c r="C419" s="144" t="s">
        <v>317</v>
      </c>
      <c r="D419" s="145">
        <v>23.502500000000001</v>
      </c>
      <c r="E419" s="155">
        <f>'단가대비표(기계소방)'!O193</f>
        <v>0</v>
      </c>
      <c r="F419" s="154">
        <f t="shared" si="99"/>
        <v>0</v>
      </c>
      <c r="G419" s="155">
        <f>'단가대비표(기계소방)'!P193</f>
        <v>223124</v>
      </c>
      <c r="H419" s="154">
        <f t="shared" si="100"/>
        <v>5243971.8</v>
      </c>
      <c r="I419" s="155">
        <f>'단가대비표(기계소방)'!V193</f>
        <v>0</v>
      </c>
      <c r="J419" s="154">
        <f t="shared" si="101"/>
        <v>0</v>
      </c>
      <c r="K419" s="155">
        <f t="shared" si="102"/>
        <v>223124</v>
      </c>
      <c r="L419" s="154">
        <f t="shared" si="102"/>
        <v>5243971.8</v>
      </c>
      <c r="M419" s="144" t="s">
        <v>489</v>
      </c>
      <c r="N419" s="147" t="s">
        <v>1897</v>
      </c>
      <c r="O419" s="147" t="s">
        <v>2332</v>
      </c>
      <c r="P419" s="147" t="s">
        <v>485</v>
      </c>
      <c r="Q419" s="147" t="s">
        <v>485</v>
      </c>
      <c r="R419" s="147" t="s">
        <v>655</v>
      </c>
      <c r="S419" s="148"/>
      <c r="T419" s="148"/>
      <c r="U419" s="148"/>
      <c r="V419" s="148">
        <v>1</v>
      </c>
      <c r="W419" s="148"/>
      <c r="X419" s="148"/>
      <c r="Y419" s="148"/>
      <c r="Z419" s="148"/>
      <c r="AA419" s="148"/>
      <c r="AB419" s="148"/>
      <c r="AC419" s="148"/>
      <c r="AD419" s="148"/>
      <c r="AE419" s="148"/>
      <c r="AF419" s="148"/>
      <c r="AG419" s="148"/>
      <c r="AH419" s="148"/>
      <c r="AI419" s="148"/>
      <c r="AJ419" s="148"/>
      <c r="AK419" s="148"/>
      <c r="AL419" s="148"/>
      <c r="AM419" s="148"/>
      <c r="AN419" s="148"/>
      <c r="AO419" s="148"/>
      <c r="AP419" s="148"/>
      <c r="AQ419" s="148"/>
      <c r="AR419" s="148"/>
      <c r="AS419" s="148"/>
      <c r="AT419" s="148"/>
      <c r="AU419" s="148"/>
      <c r="AV419" s="147" t="s">
        <v>489</v>
      </c>
      <c r="AW419" s="147" t="s">
        <v>2333</v>
      </c>
      <c r="AX419" s="147" t="s">
        <v>489</v>
      </c>
      <c r="AY419" s="147" t="s">
        <v>489</v>
      </c>
    </row>
    <row r="420" spans="1:51" ht="30" customHeight="1">
      <c r="A420" s="144" t="s">
        <v>1000</v>
      </c>
      <c r="B420" s="144" t="s">
        <v>664</v>
      </c>
      <c r="C420" s="144" t="s">
        <v>317</v>
      </c>
      <c r="D420" s="145">
        <v>2.21</v>
      </c>
      <c r="E420" s="155">
        <f>'단가대비표(기계소방)'!O194</f>
        <v>0</v>
      </c>
      <c r="F420" s="154">
        <f t="shared" si="99"/>
        <v>0</v>
      </c>
      <c r="G420" s="155">
        <f>'단가대비표(기계소방)'!P194</f>
        <v>249748</v>
      </c>
      <c r="H420" s="154">
        <f t="shared" si="100"/>
        <v>551943</v>
      </c>
      <c r="I420" s="155">
        <f>'단가대비표(기계소방)'!V194</f>
        <v>0</v>
      </c>
      <c r="J420" s="154">
        <f t="shared" si="101"/>
        <v>0</v>
      </c>
      <c r="K420" s="155">
        <f t="shared" si="102"/>
        <v>249748</v>
      </c>
      <c r="L420" s="154">
        <f t="shared" si="102"/>
        <v>551943</v>
      </c>
      <c r="M420" s="144" t="s">
        <v>489</v>
      </c>
      <c r="N420" s="147" t="s">
        <v>1897</v>
      </c>
      <c r="O420" s="147" t="s">
        <v>2004</v>
      </c>
      <c r="P420" s="147" t="s">
        <v>485</v>
      </c>
      <c r="Q420" s="147" t="s">
        <v>485</v>
      </c>
      <c r="R420" s="147" t="s">
        <v>655</v>
      </c>
      <c r="S420" s="148"/>
      <c r="T420" s="148"/>
      <c r="U420" s="148"/>
      <c r="V420" s="148">
        <v>1</v>
      </c>
      <c r="W420" s="148"/>
      <c r="X420" s="148"/>
      <c r="Y420" s="148"/>
      <c r="Z420" s="148"/>
      <c r="AA420" s="148"/>
      <c r="AB420" s="148"/>
      <c r="AC420" s="148"/>
      <c r="AD420" s="148"/>
      <c r="AE420" s="148"/>
      <c r="AF420" s="148"/>
      <c r="AG420" s="148"/>
      <c r="AH420" s="148"/>
      <c r="AI420" s="148"/>
      <c r="AJ420" s="148"/>
      <c r="AK420" s="148"/>
      <c r="AL420" s="148"/>
      <c r="AM420" s="148"/>
      <c r="AN420" s="148"/>
      <c r="AO420" s="148"/>
      <c r="AP420" s="148"/>
      <c r="AQ420" s="148"/>
      <c r="AR420" s="148"/>
      <c r="AS420" s="148"/>
      <c r="AT420" s="148"/>
      <c r="AU420" s="148"/>
      <c r="AV420" s="147" t="s">
        <v>489</v>
      </c>
      <c r="AW420" s="147" t="s">
        <v>2334</v>
      </c>
      <c r="AX420" s="147" t="s">
        <v>489</v>
      </c>
      <c r="AY420" s="147" t="s">
        <v>489</v>
      </c>
    </row>
    <row r="421" spans="1:51" ht="30" customHeight="1">
      <c r="A421" s="144" t="s">
        <v>666</v>
      </c>
      <c r="B421" s="144" t="s">
        <v>667</v>
      </c>
      <c r="C421" s="144" t="s">
        <v>387</v>
      </c>
      <c r="D421" s="145">
        <v>1</v>
      </c>
      <c r="E421" s="155">
        <f>TRUNC(SUMIF(V412:V421, RIGHTB(O421, 1), H412:H421)*U421, 2)</f>
        <v>180246.77</v>
      </c>
      <c r="F421" s="154">
        <f t="shared" si="99"/>
        <v>180246.7</v>
      </c>
      <c r="G421" s="155">
        <v>0</v>
      </c>
      <c r="H421" s="154">
        <f t="shared" si="100"/>
        <v>0</v>
      </c>
      <c r="I421" s="155">
        <v>0</v>
      </c>
      <c r="J421" s="154">
        <f t="shared" si="101"/>
        <v>0</v>
      </c>
      <c r="K421" s="155">
        <f t="shared" si="102"/>
        <v>180246.7</v>
      </c>
      <c r="L421" s="154">
        <f t="shared" si="102"/>
        <v>180246.7</v>
      </c>
      <c r="M421" s="144" t="s">
        <v>489</v>
      </c>
      <c r="N421" s="147" t="s">
        <v>1897</v>
      </c>
      <c r="O421" s="147" t="s">
        <v>1568</v>
      </c>
      <c r="P421" s="147" t="s">
        <v>485</v>
      </c>
      <c r="Q421" s="147" t="s">
        <v>485</v>
      </c>
      <c r="R421" s="147" t="s">
        <v>485</v>
      </c>
      <c r="S421" s="148">
        <v>1</v>
      </c>
      <c r="T421" s="148">
        <v>0</v>
      </c>
      <c r="U421" s="148">
        <v>0.03</v>
      </c>
      <c r="V421" s="148"/>
      <c r="W421" s="148"/>
      <c r="X421" s="148"/>
      <c r="Y421" s="148"/>
      <c r="Z421" s="148"/>
      <c r="AA421" s="148"/>
      <c r="AB421" s="148"/>
      <c r="AC421" s="148"/>
      <c r="AD421" s="148"/>
      <c r="AE421" s="148"/>
      <c r="AF421" s="148"/>
      <c r="AG421" s="148"/>
      <c r="AH421" s="148"/>
      <c r="AI421" s="148"/>
      <c r="AJ421" s="148"/>
      <c r="AK421" s="148"/>
      <c r="AL421" s="148"/>
      <c r="AM421" s="148"/>
      <c r="AN421" s="148"/>
      <c r="AO421" s="148"/>
      <c r="AP421" s="148"/>
      <c r="AQ421" s="148"/>
      <c r="AR421" s="148"/>
      <c r="AS421" s="148"/>
      <c r="AT421" s="148"/>
      <c r="AU421" s="148"/>
      <c r="AV421" s="147" t="s">
        <v>489</v>
      </c>
      <c r="AW421" s="147" t="s">
        <v>2335</v>
      </c>
      <c r="AX421" s="147" t="s">
        <v>489</v>
      </c>
      <c r="AY421" s="147" t="s">
        <v>489</v>
      </c>
    </row>
    <row r="422" spans="1:51" ht="30" customHeight="1">
      <c r="A422" s="144" t="s">
        <v>993</v>
      </c>
      <c r="B422" s="144" t="s">
        <v>489</v>
      </c>
      <c r="C422" s="144" t="s">
        <v>489</v>
      </c>
      <c r="D422" s="145"/>
      <c r="E422" s="155"/>
      <c r="F422" s="154">
        <f>TRUNC(SUMIF(N412:N421, N411, F412:F421),0)</f>
        <v>336727</v>
      </c>
      <c r="G422" s="155"/>
      <c r="H422" s="154">
        <f>TRUNC(SUMIF(N412:N421, N411, H412:H421),0)</f>
        <v>6008225</v>
      </c>
      <c r="I422" s="155"/>
      <c r="J422" s="154">
        <f>TRUNC(SUMIF(N412:N421, N411, J412:J421),0)</f>
        <v>0</v>
      </c>
      <c r="K422" s="155"/>
      <c r="L422" s="154">
        <f>F422+H422+J422</f>
        <v>6344952</v>
      </c>
      <c r="M422" s="144" t="s">
        <v>489</v>
      </c>
      <c r="N422" s="147" t="s">
        <v>668</v>
      </c>
      <c r="O422" s="147" t="s">
        <v>668</v>
      </c>
      <c r="P422" s="147" t="s">
        <v>489</v>
      </c>
      <c r="Q422" s="147" t="s">
        <v>489</v>
      </c>
      <c r="R422" s="147" t="s">
        <v>489</v>
      </c>
      <c r="S422" s="148"/>
      <c r="T422" s="148"/>
      <c r="U422" s="148"/>
      <c r="V422" s="148"/>
      <c r="W422" s="148"/>
      <c r="X422" s="148"/>
      <c r="Y422" s="148"/>
      <c r="Z422" s="148"/>
      <c r="AA422" s="148"/>
      <c r="AB422" s="148"/>
      <c r="AC422" s="148"/>
      <c r="AD422" s="148"/>
      <c r="AE422" s="148"/>
      <c r="AF422" s="148"/>
      <c r="AG422" s="148"/>
      <c r="AH422" s="148"/>
      <c r="AI422" s="148"/>
      <c r="AJ422" s="148"/>
      <c r="AK422" s="148"/>
      <c r="AL422" s="148"/>
      <c r="AM422" s="148"/>
      <c r="AN422" s="148"/>
      <c r="AO422" s="148"/>
      <c r="AP422" s="148"/>
      <c r="AQ422" s="148"/>
      <c r="AR422" s="148"/>
      <c r="AS422" s="148"/>
      <c r="AT422" s="148"/>
      <c r="AU422" s="148"/>
      <c r="AV422" s="147" t="s">
        <v>489</v>
      </c>
      <c r="AW422" s="147" t="s">
        <v>489</v>
      </c>
      <c r="AX422" s="147" t="s">
        <v>489</v>
      </c>
      <c r="AY422" s="147" t="s">
        <v>489</v>
      </c>
    </row>
    <row r="423" spans="1:51" ht="30" customHeight="1">
      <c r="A423" s="145"/>
      <c r="B423" s="145"/>
      <c r="C423" s="145"/>
      <c r="D423" s="145"/>
      <c r="E423" s="155"/>
      <c r="F423" s="154"/>
      <c r="G423" s="155"/>
      <c r="H423" s="154"/>
      <c r="I423" s="155"/>
      <c r="J423" s="154"/>
      <c r="K423" s="155"/>
      <c r="L423" s="154"/>
      <c r="M423" s="145"/>
    </row>
    <row r="424" spans="1:51" ht="30" customHeight="1">
      <c r="A424" s="311" t="s">
        <v>1148</v>
      </c>
      <c r="B424" s="311"/>
      <c r="C424" s="311"/>
      <c r="D424" s="311"/>
      <c r="E424" s="312"/>
      <c r="F424" s="313"/>
      <c r="G424" s="312"/>
      <c r="H424" s="313"/>
      <c r="I424" s="312"/>
      <c r="J424" s="313"/>
      <c r="K424" s="312"/>
      <c r="L424" s="313"/>
      <c r="M424" s="311"/>
      <c r="N424" s="153" t="s">
        <v>1899</v>
      </c>
    </row>
    <row r="425" spans="1:51" ht="30" customHeight="1">
      <c r="A425" s="144" t="s">
        <v>947</v>
      </c>
      <c r="B425" s="144" t="s">
        <v>948</v>
      </c>
      <c r="C425" s="144" t="s">
        <v>169</v>
      </c>
      <c r="D425" s="145">
        <v>1</v>
      </c>
      <c r="E425" s="155">
        <f>'일대목록(기계소방)'!E66</f>
        <v>106</v>
      </c>
      <c r="F425" s="154">
        <f>TRUNC(E425*D425,1)</f>
        <v>106</v>
      </c>
      <c r="G425" s="155">
        <f>'일대목록(기계소방)'!F66</f>
        <v>3542</v>
      </c>
      <c r="H425" s="154">
        <f>TRUNC(G425*D425,1)</f>
        <v>3542</v>
      </c>
      <c r="I425" s="155">
        <f>'일대목록(기계소방)'!G66</f>
        <v>0</v>
      </c>
      <c r="J425" s="154">
        <f>TRUNC(I425*D425,1)</f>
        <v>0</v>
      </c>
      <c r="K425" s="155">
        <f>TRUNC(E425+G425+I425,1)</f>
        <v>3648</v>
      </c>
      <c r="L425" s="154">
        <f>TRUNC(F425+H425+J425,1)</f>
        <v>3648</v>
      </c>
      <c r="M425" s="144" t="s">
        <v>489</v>
      </c>
      <c r="N425" s="147" t="s">
        <v>1899</v>
      </c>
      <c r="O425" s="147" t="s">
        <v>1975</v>
      </c>
      <c r="P425" s="147" t="s">
        <v>655</v>
      </c>
      <c r="Q425" s="147" t="s">
        <v>485</v>
      </c>
      <c r="R425" s="147" t="s">
        <v>485</v>
      </c>
      <c r="S425" s="148"/>
      <c r="T425" s="148"/>
      <c r="U425" s="148"/>
      <c r="V425" s="148"/>
      <c r="W425" s="148"/>
      <c r="X425" s="148"/>
      <c r="Y425" s="148"/>
      <c r="Z425" s="148"/>
      <c r="AA425" s="148"/>
      <c r="AB425" s="148"/>
      <c r="AC425" s="148"/>
      <c r="AD425" s="148"/>
      <c r="AE425" s="148"/>
      <c r="AF425" s="148"/>
      <c r="AG425" s="148"/>
      <c r="AH425" s="148"/>
      <c r="AI425" s="148"/>
      <c r="AJ425" s="148"/>
      <c r="AK425" s="148"/>
      <c r="AL425" s="148"/>
      <c r="AM425" s="148"/>
      <c r="AN425" s="148"/>
      <c r="AO425" s="148"/>
      <c r="AP425" s="148"/>
      <c r="AQ425" s="148"/>
      <c r="AR425" s="148"/>
      <c r="AS425" s="148"/>
      <c r="AT425" s="148"/>
      <c r="AU425" s="148"/>
      <c r="AV425" s="147" t="s">
        <v>489</v>
      </c>
      <c r="AW425" s="147" t="s">
        <v>2336</v>
      </c>
      <c r="AX425" s="147" t="s">
        <v>489</v>
      </c>
      <c r="AY425" s="147" t="s">
        <v>489</v>
      </c>
    </row>
    <row r="426" spans="1:51" ht="30" customHeight="1">
      <c r="A426" s="144" t="s">
        <v>950</v>
      </c>
      <c r="B426" s="144" t="s">
        <v>951</v>
      </c>
      <c r="C426" s="144" t="s">
        <v>952</v>
      </c>
      <c r="D426" s="145">
        <v>0.107</v>
      </c>
      <c r="E426" s="155">
        <f>'일대목록(기계소방)'!E67</f>
        <v>819</v>
      </c>
      <c r="F426" s="154">
        <f>TRUNC(E426*D426,1)</f>
        <v>87.6</v>
      </c>
      <c r="G426" s="155">
        <f>'일대목록(기계소방)'!F67</f>
        <v>0</v>
      </c>
      <c r="H426" s="154">
        <f>TRUNC(G426*D426,1)</f>
        <v>0</v>
      </c>
      <c r="I426" s="155">
        <f>'일대목록(기계소방)'!G67</f>
        <v>0</v>
      </c>
      <c r="J426" s="154">
        <f>TRUNC(I426*D426,1)</f>
        <v>0</v>
      </c>
      <c r="K426" s="155">
        <f>TRUNC(E426+G426+I426,1)</f>
        <v>819</v>
      </c>
      <c r="L426" s="154">
        <f>TRUNC(F426+H426+J426,1)</f>
        <v>87.6</v>
      </c>
      <c r="M426" s="144" t="s">
        <v>489</v>
      </c>
      <c r="N426" s="147" t="s">
        <v>1899</v>
      </c>
      <c r="O426" s="147" t="s">
        <v>1976</v>
      </c>
      <c r="P426" s="147" t="s">
        <v>655</v>
      </c>
      <c r="Q426" s="147" t="s">
        <v>485</v>
      </c>
      <c r="R426" s="147" t="s">
        <v>485</v>
      </c>
      <c r="S426" s="148"/>
      <c r="T426" s="148"/>
      <c r="U426" s="148"/>
      <c r="V426" s="148"/>
      <c r="W426" s="148"/>
      <c r="X426" s="148"/>
      <c r="Y426" s="148"/>
      <c r="Z426" s="148"/>
      <c r="AA426" s="148"/>
      <c r="AB426" s="148"/>
      <c r="AC426" s="148"/>
      <c r="AD426" s="148"/>
      <c r="AE426" s="148"/>
      <c r="AF426" s="148"/>
      <c r="AG426" s="148"/>
      <c r="AH426" s="148"/>
      <c r="AI426" s="148"/>
      <c r="AJ426" s="148"/>
      <c r="AK426" s="148"/>
      <c r="AL426" s="148"/>
      <c r="AM426" s="148"/>
      <c r="AN426" s="148"/>
      <c r="AO426" s="148"/>
      <c r="AP426" s="148"/>
      <c r="AQ426" s="148"/>
      <c r="AR426" s="148"/>
      <c r="AS426" s="148"/>
      <c r="AT426" s="148"/>
      <c r="AU426" s="148"/>
      <c r="AV426" s="147" t="s">
        <v>489</v>
      </c>
      <c r="AW426" s="147" t="s">
        <v>2337</v>
      </c>
      <c r="AX426" s="147" t="s">
        <v>489</v>
      </c>
      <c r="AY426" s="147" t="s">
        <v>489</v>
      </c>
    </row>
    <row r="427" spans="1:51" ht="30" customHeight="1">
      <c r="A427" s="144" t="s">
        <v>993</v>
      </c>
      <c r="B427" s="144" t="s">
        <v>489</v>
      </c>
      <c r="C427" s="144" t="s">
        <v>489</v>
      </c>
      <c r="D427" s="145"/>
      <c r="E427" s="155"/>
      <c r="F427" s="154">
        <f>TRUNC(SUMIF(N425:N426, N424, F425:F426),0)</f>
        <v>193</v>
      </c>
      <c r="G427" s="155"/>
      <c r="H427" s="154">
        <f>TRUNC(SUMIF(N425:N426, N424, H425:H426),0)</f>
        <v>3542</v>
      </c>
      <c r="I427" s="155"/>
      <c r="J427" s="154">
        <f>TRUNC(SUMIF(N425:N426, N424, J425:J426),0)</f>
        <v>0</v>
      </c>
      <c r="K427" s="155"/>
      <c r="L427" s="154">
        <f>F427+H427+J427</f>
        <v>3735</v>
      </c>
      <c r="M427" s="144" t="s">
        <v>489</v>
      </c>
      <c r="N427" s="147" t="s">
        <v>668</v>
      </c>
      <c r="O427" s="147" t="s">
        <v>668</v>
      </c>
      <c r="P427" s="147" t="s">
        <v>489</v>
      </c>
      <c r="Q427" s="147" t="s">
        <v>489</v>
      </c>
      <c r="R427" s="147" t="s">
        <v>489</v>
      </c>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7" t="s">
        <v>489</v>
      </c>
      <c r="AW427" s="147" t="s">
        <v>489</v>
      </c>
      <c r="AX427" s="147" t="s">
        <v>489</v>
      </c>
      <c r="AY427" s="147" t="s">
        <v>489</v>
      </c>
    </row>
    <row r="428" spans="1:51" ht="30" customHeight="1">
      <c r="A428" s="145"/>
      <c r="B428" s="145"/>
      <c r="C428" s="145"/>
      <c r="D428" s="145"/>
      <c r="E428" s="155"/>
      <c r="F428" s="154"/>
      <c r="G428" s="155"/>
      <c r="H428" s="154"/>
      <c r="I428" s="155"/>
      <c r="J428" s="154"/>
      <c r="K428" s="155"/>
      <c r="L428" s="154"/>
      <c r="M428" s="145"/>
    </row>
    <row r="429" spans="1:51" ht="30" customHeight="1">
      <c r="A429" s="311" t="s">
        <v>1149</v>
      </c>
      <c r="B429" s="311"/>
      <c r="C429" s="311"/>
      <c r="D429" s="311"/>
      <c r="E429" s="312"/>
      <c r="F429" s="313"/>
      <c r="G429" s="312"/>
      <c r="H429" s="313"/>
      <c r="I429" s="312"/>
      <c r="J429" s="313"/>
      <c r="K429" s="312"/>
      <c r="L429" s="313"/>
      <c r="M429" s="311"/>
      <c r="N429" s="153" t="s">
        <v>1901</v>
      </c>
    </row>
    <row r="430" spans="1:51" ht="30" customHeight="1">
      <c r="A430" s="144" t="s">
        <v>947</v>
      </c>
      <c r="B430" s="144" t="s">
        <v>948</v>
      </c>
      <c r="C430" s="144" t="s">
        <v>169</v>
      </c>
      <c r="D430" s="145">
        <v>1</v>
      </c>
      <c r="E430" s="155">
        <f>'일대목록(기계소방)'!E66</f>
        <v>106</v>
      </c>
      <c r="F430" s="154">
        <f>TRUNC(E430*D430,1)</f>
        <v>106</v>
      </c>
      <c r="G430" s="155">
        <f>'일대목록(기계소방)'!F66</f>
        <v>3542</v>
      </c>
      <c r="H430" s="154">
        <f>TRUNC(G430*D430,1)</f>
        <v>3542</v>
      </c>
      <c r="I430" s="155">
        <f>'일대목록(기계소방)'!G66</f>
        <v>0</v>
      </c>
      <c r="J430" s="154">
        <f>TRUNC(I430*D430,1)</f>
        <v>0</v>
      </c>
      <c r="K430" s="155">
        <f>TRUNC(E430+G430+I430,1)</f>
        <v>3648</v>
      </c>
      <c r="L430" s="154">
        <f>TRUNC(F430+H430+J430,1)</f>
        <v>3648</v>
      </c>
      <c r="M430" s="144" t="s">
        <v>489</v>
      </c>
      <c r="N430" s="147" t="s">
        <v>1901</v>
      </c>
      <c r="O430" s="147" t="s">
        <v>1975</v>
      </c>
      <c r="P430" s="147" t="s">
        <v>655</v>
      </c>
      <c r="Q430" s="147" t="s">
        <v>485</v>
      </c>
      <c r="R430" s="147" t="s">
        <v>485</v>
      </c>
      <c r="S430" s="148"/>
      <c r="T430" s="148"/>
      <c r="U430" s="148"/>
      <c r="V430" s="148"/>
      <c r="W430" s="148"/>
      <c r="X430" s="148"/>
      <c r="Y430" s="148"/>
      <c r="Z430" s="148"/>
      <c r="AA430" s="148"/>
      <c r="AB430" s="148"/>
      <c r="AC430" s="148"/>
      <c r="AD430" s="148"/>
      <c r="AE430" s="148"/>
      <c r="AF430" s="148"/>
      <c r="AG430" s="148"/>
      <c r="AH430" s="148"/>
      <c r="AI430" s="148"/>
      <c r="AJ430" s="148"/>
      <c r="AK430" s="148"/>
      <c r="AL430" s="148"/>
      <c r="AM430" s="148"/>
      <c r="AN430" s="148"/>
      <c r="AO430" s="148"/>
      <c r="AP430" s="148"/>
      <c r="AQ430" s="148"/>
      <c r="AR430" s="148"/>
      <c r="AS430" s="148"/>
      <c r="AT430" s="148"/>
      <c r="AU430" s="148"/>
      <c r="AV430" s="147" t="s">
        <v>489</v>
      </c>
      <c r="AW430" s="147" t="s">
        <v>2338</v>
      </c>
      <c r="AX430" s="147" t="s">
        <v>489</v>
      </c>
      <c r="AY430" s="147" t="s">
        <v>489</v>
      </c>
    </row>
    <row r="431" spans="1:51" ht="30" customHeight="1">
      <c r="A431" s="144" t="s">
        <v>950</v>
      </c>
      <c r="B431" s="144" t="s">
        <v>951</v>
      </c>
      <c r="C431" s="144" t="s">
        <v>952</v>
      </c>
      <c r="D431" s="145">
        <v>0.13400000000000001</v>
      </c>
      <c r="E431" s="155">
        <f>'일대목록(기계소방)'!E67</f>
        <v>819</v>
      </c>
      <c r="F431" s="154">
        <f>TRUNC(E431*D431,1)</f>
        <v>109.7</v>
      </c>
      <c r="G431" s="155">
        <f>'일대목록(기계소방)'!F67</f>
        <v>0</v>
      </c>
      <c r="H431" s="154">
        <f>TRUNC(G431*D431,1)</f>
        <v>0</v>
      </c>
      <c r="I431" s="155">
        <f>'일대목록(기계소방)'!G67</f>
        <v>0</v>
      </c>
      <c r="J431" s="154">
        <f>TRUNC(I431*D431,1)</f>
        <v>0</v>
      </c>
      <c r="K431" s="155">
        <f>TRUNC(E431+G431+I431,1)</f>
        <v>819</v>
      </c>
      <c r="L431" s="154">
        <f>TRUNC(F431+H431+J431,1)</f>
        <v>109.7</v>
      </c>
      <c r="M431" s="144" t="s">
        <v>489</v>
      </c>
      <c r="N431" s="147" t="s">
        <v>1901</v>
      </c>
      <c r="O431" s="147" t="s">
        <v>1976</v>
      </c>
      <c r="P431" s="147" t="s">
        <v>655</v>
      </c>
      <c r="Q431" s="147" t="s">
        <v>485</v>
      </c>
      <c r="R431" s="147" t="s">
        <v>485</v>
      </c>
      <c r="S431" s="148"/>
      <c r="T431" s="148"/>
      <c r="U431" s="148"/>
      <c r="V431" s="148"/>
      <c r="W431" s="148"/>
      <c r="X431" s="148"/>
      <c r="Y431" s="148"/>
      <c r="Z431" s="148"/>
      <c r="AA431" s="148"/>
      <c r="AB431" s="148"/>
      <c r="AC431" s="148"/>
      <c r="AD431" s="148"/>
      <c r="AE431" s="148"/>
      <c r="AF431" s="148"/>
      <c r="AG431" s="148"/>
      <c r="AH431" s="148"/>
      <c r="AI431" s="148"/>
      <c r="AJ431" s="148"/>
      <c r="AK431" s="148"/>
      <c r="AL431" s="148"/>
      <c r="AM431" s="148"/>
      <c r="AN431" s="148"/>
      <c r="AO431" s="148"/>
      <c r="AP431" s="148"/>
      <c r="AQ431" s="148"/>
      <c r="AR431" s="148"/>
      <c r="AS431" s="148"/>
      <c r="AT431" s="148"/>
      <c r="AU431" s="148"/>
      <c r="AV431" s="147" t="s">
        <v>489</v>
      </c>
      <c r="AW431" s="147" t="s">
        <v>2339</v>
      </c>
      <c r="AX431" s="147" t="s">
        <v>489</v>
      </c>
      <c r="AY431" s="147" t="s">
        <v>489</v>
      </c>
    </row>
    <row r="432" spans="1:51" ht="30" customHeight="1">
      <c r="A432" s="144" t="s">
        <v>993</v>
      </c>
      <c r="B432" s="144" t="s">
        <v>489</v>
      </c>
      <c r="C432" s="144" t="s">
        <v>489</v>
      </c>
      <c r="D432" s="145"/>
      <c r="E432" s="155"/>
      <c r="F432" s="154">
        <f>TRUNC(SUMIF(N430:N431, N429, F430:F431),0)</f>
        <v>215</v>
      </c>
      <c r="G432" s="155"/>
      <c r="H432" s="154">
        <f>TRUNC(SUMIF(N430:N431, N429, H430:H431),0)</f>
        <v>3542</v>
      </c>
      <c r="I432" s="155"/>
      <c r="J432" s="154">
        <f>TRUNC(SUMIF(N430:N431, N429, J430:J431),0)</f>
        <v>0</v>
      </c>
      <c r="K432" s="155"/>
      <c r="L432" s="154">
        <f>F432+H432+J432</f>
        <v>3757</v>
      </c>
      <c r="M432" s="144" t="s">
        <v>489</v>
      </c>
      <c r="N432" s="147" t="s">
        <v>668</v>
      </c>
      <c r="O432" s="147" t="s">
        <v>668</v>
      </c>
      <c r="P432" s="147" t="s">
        <v>489</v>
      </c>
      <c r="Q432" s="147" t="s">
        <v>489</v>
      </c>
      <c r="R432" s="147" t="s">
        <v>489</v>
      </c>
      <c r="S432" s="148"/>
      <c r="T432" s="148"/>
      <c r="U432" s="148"/>
      <c r="V432" s="148"/>
      <c r="W432" s="148"/>
      <c r="X432" s="148"/>
      <c r="Y432" s="148"/>
      <c r="Z432" s="148"/>
      <c r="AA432" s="148"/>
      <c r="AB432" s="148"/>
      <c r="AC432" s="148"/>
      <c r="AD432" s="148"/>
      <c r="AE432" s="148"/>
      <c r="AF432" s="148"/>
      <c r="AG432" s="148"/>
      <c r="AH432" s="148"/>
      <c r="AI432" s="148"/>
      <c r="AJ432" s="148"/>
      <c r="AK432" s="148"/>
      <c r="AL432" s="148"/>
      <c r="AM432" s="148"/>
      <c r="AN432" s="148"/>
      <c r="AO432" s="148"/>
      <c r="AP432" s="148"/>
      <c r="AQ432" s="148"/>
      <c r="AR432" s="148"/>
      <c r="AS432" s="148"/>
      <c r="AT432" s="148"/>
      <c r="AU432" s="148"/>
      <c r="AV432" s="147" t="s">
        <v>489</v>
      </c>
      <c r="AW432" s="147" t="s">
        <v>489</v>
      </c>
      <c r="AX432" s="147" t="s">
        <v>489</v>
      </c>
      <c r="AY432" s="147" t="s">
        <v>489</v>
      </c>
    </row>
    <row r="433" spans="1:51" ht="30" customHeight="1">
      <c r="A433" s="145"/>
      <c r="B433" s="145"/>
      <c r="C433" s="145"/>
      <c r="D433" s="145"/>
      <c r="E433" s="155"/>
      <c r="F433" s="154"/>
      <c r="G433" s="155"/>
      <c r="H433" s="154"/>
      <c r="I433" s="155"/>
      <c r="J433" s="154"/>
      <c r="K433" s="155"/>
      <c r="L433" s="154"/>
      <c r="M433" s="145"/>
    </row>
    <row r="434" spans="1:51" ht="30" customHeight="1">
      <c r="A434" s="311" t="s">
        <v>1150</v>
      </c>
      <c r="B434" s="311"/>
      <c r="C434" s="311"/>
      <c r="D434" s="311"/>
      <c r="E434" s="312"/>
      <c r="F434" s="313"/>
      <c r="G434" s="312"/>
      <c r="H434" s="313"/>
      <c r="I434" s="312"/>
      <c r="J434" s="313"/>
      <c r="K434" s="312"/>
      <c r="L434" s="313"/>
      <c r="M434" s="311"/>
      <c r="N434" s="153" t="s">
        <v>1903</v>
      </c>
    </row>
    <row r="435" spans="1:51" ht="30" customHeight="1">
      <c r="A435" s="144" t="s">
        <v>947</v>
      </c>
      <c r="B435" s="144" t="s">
        <v>948</v>
      </c>
      <c r="C435" s="144" t="s">
        <v>169</v>
      </c>
      <c r="D435" s="145">
        <v>1</v>
      </c>
      <c r="E435" s="155">
        <f>'일대목록(기계소방)'!E66</f>
        <v>106</v>
      </c>
      <c r="F435" s="154">
        <f>TRUNC(E435*D435,1)</f>
        <v>106</v>
      </c>
      <c r="G435" s="155">
        <f>'일대목록(기계소방)'!F66</f>
        <v>3542</v>
      </c>
      <c r="H435" s="154">
        <f>TRUNC(G435*D435,1)</f>
        <v>3542</v>
      </c>
      <c r="I435" s="155">
        <f>'일대목록(기계소방)'!G66</f>
        <v>0</v>
      </c>
      <c r="J435" s="154">
        <f>TRUNC(I435*D435,1)</f>
        <v>0</v>
      </c>
      <c r="K435" s="155">
        <f>TRUNC(E435+G435+I435,1)</f>
        <v>3648</v>
      </c>
      <c r="L435" s="154">
        <f>TRUNC(F435+H435+J435,1)</f>
        <v>3648</v>
      </c>
      <c r="M435" s="144" t="s">
        <v>489</v>
      </c>
      <c r="N435" s="147" t="s">
        <v>1903</v>
      </c>
      <c r="O435" s="147" t="s">
        <v>1975</v>
      </c>
      <c r="P435" s="147" t="s">
        <v>655</v>
      </c>
      <c r="Q435" s="147" t="s">
        <v>485</v>
      </c>
      <c r="R435" s="147" t="s">
        <v>485</v>
      </c>
      <c r="S435" s="148"/>
      <c r="T435" s="148"/>
      <c r="U435" s="148"/>
      <c r="V435" s="148"/>
      <c r="W435" s="148"/>
      <c r="X435" s="148"/>
      <c r="Y435" s="148"/>
      <c r="Z435" s="148"/>
      <c r="AA435" s="148"/>
      <c r="AB435" s="148"/>
      <c r="AC435" s="148"/>
      <c r="AD435" s="148"/>
      <c r="AE435" s="148"/>
      <c r="AF435" s="148"/>
      <c r="AG435" s="148"/>
      <c r="AH435" s="148"/>
      <c r="AI435" s="148"/>
      <c r="AJ435" s="148"/>
      <c r="AK435" s="148"/>
      <c r="AL435" s="148"/>
      <c r="AM435" s="148"/>
      <c r="AN435" s="148"/>
      <c r="AO435" s="148"/>
      <c r="AP435" s="148"/>
      <c r="AQ435" s="148"/>
      <c r="AR435" s="148"/>
      <c r="AS435" s="148"/>
      <c r="AT435" s="148"/>
      <c r="AU435" s="148"/>
      <c r="AV435" s="147" t="s">
        <v>489</v>
      </c>
      <c r="AW435" s="147" t="s">
        <v>2340</v>
      </c>
      <c r="AX435" s="147" t="s">
        <v>489</v>
      </c>
      <c r="AY435" s="147" t="s">
        <v>489</v>
      </c>
    </row>
    <row r="436" spans="1:51" ht="30" customHeight="1">
      <c r="A436" s="144" t="s">
        <v>950</v>
      </c>
      <c r="B436" s="144" t="s">
        <v>951</v>
      </c>
      <c r="C436" s="144" t="s">
        <v>952</v>
      </c>
      <c r="D436" s="145">
        <v>0.153</v>
      </c>
      <c r="E436" s="155">
        <f>'일대목록(기계소방)'!E67</f>
        <v>819</v>
      </c>
      <c r="F436" s="154">
        <f>TRUNC(E436*D436,1)</f>
        <v>125.3</v>
      </c>
      <c r="G436" s="155">
        <f>'일대목록(기계소방)'!F67</f>
        <v>0</v>
      </c>
      <c r="H436" s="154">
        <f>TRUNC(G436*D436,1)</f>
        <v>0</v>
      </c>
      <c r="I436" s="155">
        <f>'일대목록(기계소방)'!G67</f>
        <v>0</v>
      </c>
      <c r="J436" s="154">
        <f>TRUNC(I436*D436,1)</f>
        <v>0</v>
      </c>
      <c r="K436" s="155">
        <f>TRUNC(E436+G436+I436,1)</f>
        <v>819</v>
      </c>
      <c r="L436" s="154">
        <f>TRUNC(F436+H436+J436,1)</f>
        <v>125.3</v>
      </c>
      <c r="M436" s="144" t="s">
        <v>489</v>
      </c>
      <c r="N436" s="147" t="s">
        <v>1903</v>
      </c>
      <c r="O436" s="147" t="s">
        <v>1976</v>
      </c>
      <c r="P436" s="147" t="s">
        <v>655</v>
      </c>
      <c r="Q436" s="147" t="s">
        <v>485</v>
      </c>
      <c r="R436" s="147" t="s">
        <v>485</v>
      </c>
      <c r="S436" s="148"/>
      <c r="T436" s="148"/>
      <c r="U436" s="148"/>
      <c r="V436" s="148"/>
      <c r="W436" s="148"/>
      <c r="X436" s="148"/>
      <c r="Y436" s="148"/>
      <c r="Z436" s="148"/>
      <c r="AA436" s="148"/>
      <c r="AB436" s="148"/>
      <c r="AC436" s="148"/>
      <c r="AD436" s="148"/>
      <c r="AE436" s="148"/>
      <c r="AF436" s="148"/>
      <c r="AG436" s="148"/>
      <c r="AH436" s="148"/>
      <c r="AI436" s="148"/>
      <c r="AJ436" s="148"/>
      <c r="AK436" s="148"/>
      <c r="AL436" s="148"/>
      <c r="AM436" s="148"/>
      <c r="AN436" s="148"/>
      <c r="AO436" s="148"/>
      <c r="AP436" s="148"/>
      <c r="AQ436" s="148"/>
      <c r="AR436" s="148"/>
      <c r="AS436" s="148"/>
      <c r="AT436" s="148"/>
      <c r="AU436" s="148"/>
      <c r="AV436" s="147" t="s">
        <v>489</v>
      </c>
      <c r="AW436" s="147" t="s">
        <v>2341</v>
      </c>
      <c r="AX436" s="147" t="s">
        <v>489</v>
      </c>
      <c r="AY436" s="147" t="s">
        <v>489</v>
      </c>
    </row>
    <row r="437" spans="1:51" ht="30" customHeight="1">
      <c r="A437" s="144" t="s">
        <v>993</v>
      </c>
      <c r="B437" s="144" t="s">
        <v>489</v>
      </c>
      <c r="C437" s="144" t="s">
        <v>489</v>
      </c>
      <c r="D437" s="145"/>
      <c r="E437" s="155"/>
      <c r="F437" s="154">
        <f>TRUNC(SUMIF(N435:N436, N434, F435:F436),0)</f>
        <v>231</v>
      </c>
      <c r="G437" s="155"/>
      <c r="H437" s="154">
        <f>TRUNC(SUMIF(N435:N436, N434, H435:H436),0)</f>
        <v>3542</v>
      </c>
      <c r="I437" s="155"/>
      <c r="J437" s="154">
        <f>TRUNC(SUMIF(N435:N436, N434, J435:J436),0)</f>
        <v>0</v>
      </c>
      <c r="K437" s="155"/>
      <c r="L437" s="154">
        <f>F437+H437+J437</f>
        <v>3773</v>
      </c>
      <c r="M437" s="144" t="s">
        <v>489</v>
      </c>
      <c r="N437" s="147" t="s">
        <v>668</v>
      </c>
      <c r="O437" s="147" t="s">
        <v>668</v>
      </c>
      <c r="P437" s="147" t="s">
        <v>489</v>
      </c>
      <c r="Q437" s="147" t="s">
        <v>489</v>
      </c>
      <c r="R437" s="147" t="s">
        <v>489</v>
      </c>
      <c r="S437" s="148"/>
      <c r="T437" s="148"/>
      <c r="U437" s="148"/>
      <c r="V437" s="148"/>
      <c r="W437" s="148"/>
      <c r="X437" s="148"/>
      <c r="Y437" s="148"/>
      <c r="Z437" s="148"/>
      <c r="AA437" s="148"/>
      <c r="AB437" s="148"/>
      <c r="AC437" s="148"/>
      <c r="AD437" s="148"/>
      <c r="AE437" s="148"/>
      <c r="AF437" s="148"/>
      <c r="AG437" s="148"/>
      <c r="AH437" s="148"/>
      <c r="AI437" s="148"/>
      <c r="AJ437" s="148"/>
      <c r="AK437" s="148"/>
      <c r="AL437" s="148"/>
      <c r="AM437" s="148"/>
      <c r="AN437" s="148"/>
      <c r="AO437" s="148"/>
      <c r="AP437" s="148"/>
      <c r="AQ437" s="148"/>
      <c r="AR437" s="148"/>
      <c r="AS437" s="148"/>
      <c r="AT437" s="148"/>
      <c r="AU437" s="148"/>
      <c r="AV437" s="147" t="s">
        <v>489</v>
      </c>
      <c r="AW437" s="147" t="s">
        <v>489</v>
      </c>
      <c r="AX437" s="147" t="s">
        <v>489</v>
      </c>
      <c r="AY437" s="147" t="s">
        <v>489</v>
      </c>
    </row>
    <row r="438" spans="1:51" ht="30" customHeight="1">
      <c r="A438" s="145"/>
      <c r="B438" s="145"/>
      <c r="C438" s="145"/>
      <c r="D438" s="145"/>
      <c r="E438" s="155"/>
      <c r="F438" s="154"/>
      <c r="G438" s="155"/>
      <c r="H438" s="154"/>
      <c r="I438" s="155"/>
      <c r="J438" s="154"/>
      <c r="K438" s="155"/>
      <c r="L438" s="154"/>
      <c r="M438" s="145"/>
    </row>
    <row r="439" spans="1:51" ht="30" customHeight="1">
      <c r="A439" s="311" t="s">
        <v>1151</v>
      </c>
      <c r="B439" s="311"/>
      <c r="C439" s="311"/>
      <c r="D439" s="311"/>
      <c r="E439" s="312"/>
      <c r="F439" s="313"/>
      <c r="G439" s="312"/>
      <c r="H439" s="313"/>
      <c r="I439" s="312"/>
      <c r="J439" s="313"/>
      <c r="K439" s="312"/>
      <c r="L439" s="313"/>
      <c r="M439" s="311"/>
      <c r="N439" s="153" t="s">
        <v>1905</v>
      </c>
    </row>
    <row r="440" spans="1:51" ht="30" customHeight="1">
      <c r="A440" s="144" t="s">
        <v>947</v>
      </c>
      <c r="B440" s="144" t="s">
        <v>948</v>
      </c>
      <c r="C440" s="144" t="s">
        <v>169</v>
      </c>
      <c r="D440" s="145">
        <v>1</v>
      </c>
      <c r="E440" s="155">
        <f>'일대목록(기계소방)'!E66</f>
        <v>106</v>
      </c>
      <c r="F440" s="154">
        <f>TRUNC(E440*D440,1)</f>
        <v>106</v>
      </c>
      <c r="G440" s="155">
        <f>'일대목록(기계소방)'!F66</f>
        <v>3542</v>
      </c>
      <c r="H440" s="154">
        <f>TRUNC(G440*D440,1)</f>
        <v>3542</v>
      </c>
      <c r="I440" s="155">
        <f>'일대목록(기계소방)'!G66</f>
        <v>0</v>
      </c>
      <c r="J440" s="154">
        <f>TRUNC(I440*D440,1)</f>
        <v>0</v>
      </c>
      <c r="K440" s="155">
        <f>TRUNC(E440+G440+I440,1)</f>
        <v>3648</v>
      </c>
      <c r="L440" s="154">
        <f>TRUNC(F440+H440+J440,1)</f>
        <v>3648</v>
      </c>
      <c r="M440" s="144" t="s">
        <v>489</v>
      </c>
      <c r="N440" s="147" t="s">
        <v>1905</v>
      </c>
      <c r="O440" s="147" t="s">
        <v>1975</v>
      </c>
      <c r="P440" s="147" t="s">
        <v>655</v>
      </c>
      <c r="Q440" s="147" t="s">
        <v>485</v>
      </c>
      <c r="R440" s="147" t="s">
        <v>485</v>
      </c>
      <c r="S440" s="148"/>
      <c r="T440" s="148"/>
      <c r="U440" s="148"/>
      <c r="V440" s="148"/>
      <c r="W440" s="148"/>
      <c r="X440" s="148"/>
      <c r="Y440" s="148"/>
      <c r="Z440" s="148"/>
      <c r="AA440" s="148"/>
      <c r="AB440" s="148"/>
      <c r="AC440" s="148"/>
      <c r="AD440" s="148"/>
      <c r="AE440" s="148"/>
      <c r="AF440" s="148"/>
      <c r="AG440" s="148"/>
      <c r="AH440" s="148"/>
      <c r="AI440" s="148"/>
      <c r="AJ440" s="148"/>
      <c r="AK440" s="148"/>
      <c r="AL440" s="148"/>
      <c r="AM440" s="148"/>
      <c r="AN440" s="148"/>
      <c r="AO440" s="148"/>
      <c r="AP440" s="148"/>
      <c r="AQ440" s="148"/>
      <c r="AR440" s="148"/>
      <c r="AS440" s="148"/>
      <c r="AT440" s="148"/>
      <c r="AU440" s="148"/>
      <c r="AV440" s="147" t="s">
        <v>489</v>
      </c>
      <c r="AW440" s="147" t="s">
        <v>2342</v>
      </c>
      <c r="AX440" s="147" t="s">
        <v>489</v>
      </c>
      <c r="AY440" s="147" t="s">
        <v>489</v>
      </c>
    </row>
    <row r="441" spans="1:51" ht="30" customHeight="1">
      <c r="A441" s="144" t="s">
        <v>950</v>
      </c>
      <c r="B441" s="144" t="s">
        <v>951</v>
      </c>
      <c r="C441" s="144" t="s">
        <v>952</v>
      </c>
      <c r="D441" s="145">
        <v>0.19</v>
      </c>
      <c r="E441" s="155">
        <f>'일대목록(기계소방)'!E67</f>
        <v>819</v>
      </c>
      <c r="F441" s="154">
        <f>TRUNC(E441*D441,1)</f>
        <v>155.6</v>
      </c>
      <c r="G441" s="155">
        <f>'일대목록(기계소방)'!F67</f>
        <v>0</v>
      </c>
      <c r="H441" s="154">
        <f>TRUNC(G441*D441,1)</f>
        <v>0</v>
      </c>
      <c r="I441" s="155">
        <f>'일대목록(기계소방)'!G67</f>
        <v>0</v>
      </c>
      <c r="J441" s="154">
        <f>TRUNC(I441*D441,1)</f>
        <v>0</v>
      </c>
      <c r="K441" s="155">
        <f>TRUNC(E441+G441+I441,1)</f>
        <v>819</v>
      </c>
      <c r="L441" s="154">
        <f>TRUNC(F441+H441+J441,1)</f>
        <v>155.6</v>
      </c>
      <c r="M441" s="144" t="s">
        <v>489</v>
      </c>
      <c r="N441" s="147" t="s">
        <v>1905</v>
      </c>
      <c r="O441" s="147" t="s">
        <v>1976</v>
      </c>
      <c r="P441" s="147" t="s">
        <v>655</v>
      </c>
      <c r="Q441" s="147" t="s">
        <v>485</v>
      </c>
      <c r="R441" s="147" t="s">
        <v>485</v>
      </c>
      <c r="S441" s="148"/>
      <c r="T441" s="148"/>
      <c r="U441" s="148"/>
      <c r="V441" s="148"/>
      <c r="W441" s="148"/>
      <c r="X441" s="148"/>
      <c r="Y441" s="148"/>
      <c r="Z441" s="148"/>
      <c r="AA441" s="148"/>
      <c r="AB441" s="148"/>
      <c r="AC441" s="148"/>
      <c r="AD441" s="148"/>
      <c r="AE441" s="148"/>
      <c r="AF441" s="148"/>
      <c r="AG441" s="148"/>
      <c r="AH441" s="148"/>
      <c r="AI441" s="148"/>
      <c r="AJ441" s="148"/>
      <c r="AK441" s="148"/>
      <c r="AL441" s="148"/>
      <c r="AM441" s="148"/>
      <c r="AN441" s="148"/>
      <c r="AO441" s="148"/>
      <c r="AP441" s="148"/>
      <c r="AQ441" s="148"/>
      <c r="AR441" s="148"/>
      <c r="AS441" s="148"/>
      <c r="AT441" s="148"/>
      <c r="AU441" s="148"/>
      <c r="AV441" s="147" t="s">
        <v>489</v>
      </c>
      <c r="AW441" s="147" t="s">
        <v>2343</v>
      </c>
      <c r="AX441" s="147" t="s">
        <v>489</v>
      </c>
      <c r="AY441" s="147" t="s">
        <v>489</v>
      </c>
    </row>
    <row r="442" spans="1:51" ht="30" customHeight="1">
      <c r="A442" s="144" t="s">
        <v>993</v>
      </c>
      <c r="B442" s="144" t="s">
        <v>489</v>
      </c>
      <c r="C442" s="144" t="s">
        <v>489</v>
      </c>
      <c r="D442" s="145"/>
      <c r="E442" s="155"/>
      <c r="F442" s="154">
        <f>TRUNC(SUMIF(N440:N441, N439, F440:F441),0)</f>
        <v>261</v>
      </c>
      <c r="G442" s="155"/>
      <c r="H442" s="154">
        <f>TRUNC(SUMIF(N440:N441, N439, H440:H441),0)</f>
        <v>3542</v>
      </c>
      <c r="I442" s="155"/>
      <c r="J442" s="154">
        <f>TRUNC(SUMIF(N440:N441, N439, J440:J441),0)</f>
        <v>0</v>
      </c>
      <c r="K442" s="155"/>
      <c r="L442" s="154">
        <f>F442+H442+J442</f>
        <v>3803</v>
      </c>
      <c r="M442" s="144" t="s">
        <v>489</v>
      </c>
      <c r="N442" s="147" t="s">
        <v>668</v>
      </c>
      <c r="O442" s="147" t="s">
        <v>668</v>
      </c>
      <c r="P442" s="147" t="s">
        <v>489</v>
      </c>
      <c r="Q442" s="147" t="s">
        <v>489</v>
      </c>
      <c r="R442" s="147" t="s">
        <v>489</v>
      </c>
      <c r="S442" s="148"/>
      <c r="T442" s="148"/>
      <c r="U442" s="148"/>
      <c r="V442" s="148"/>
      <c r="W442" s="148"/>
      <c r="X442" s="148"/>
      <c r="Y442" s="148"/>
      <c r="Z442" s="148"/>
      <c r="AA442" s="148"/>
      <c r="AB442" s="148"/>
      <c r="AC442" s="148"/>
      <c r="AD442" s="148"/>
      <c r="AE442" s="148"/>
      <c r="AF442" s="148"/>
      <c r="AG442" s="148"/>
      <c r="AH442" s="148"/>
      <c r="AI442" s="148"/>
      <c r="AJ442" s="148"/>
      <c r="AK442" s="148"/>
      <c r="AL442" s="148"/>
      <c r="AM442" s="148"/>
      <c r="AN442" s="148"/>
      <c r="AO442" s="148"/>
      <c r="AP442" s="148"/>
      <c r="AQ442" s="148"/>
      <c r="AR442" s="148"/>
      <c r="AS442" s="148"/>
      <c r="AT442" s="148"/>
      <c r="AU442" s="148"/>
      <c r="AV442" s="147" t="s">
        <v>489</v>
      </c>
      <c r="AW442" s="147" t="s">
        <v>489</v>
      </c>
      <c r="AX442" s="147" t="s">
        <v>489</v>
      </c>
      <c r="AY442" s="147" t="s">
        <v>489</v>
      </c>
    </row>
    <row r="443" spans="1:51" ht="30" customHeight="1">
      <c r="A443" s="145"/>
      <c r="B443" s="145"/>
      <c r="C443" s="145"/>
      <c r="D443" s="145"/>
      <c r="E443" s="155"/>
      <c r="F443" s="154"/>
      <c r="G443" s="155"/>
      <c r="H443" s="154"/>
      <c r="I443" s="155"/>
      <c r="J443" s="154"/>
      <c r="K443" s="155"/>
      <c r="L443" s="154"/>
      <c r="M443" s="145"/>
    </row>
    <row r="444" spans="1:51" ht="30" customHeight="1">
      <c r="A444" s="311" t="s">
        <v>1152</v>
      </c>
      <c r="B444" s="311"/>
      <c r="C444" s="311"/>
      <c r="D444" s="311"/>
      <c r="E444" s="312"/>
      <c r="F444" s="313"/>
      <c r="G444" s="312"/>
      <c r="H444" s="313"/>
      <c r="I444" s="312"/>
      <c r="J444" s="313"/>
      <c r="K444" s="312"/>
      <c r="L444" s="313"/>
      <c r="M444" s="311"/>
      <c r="N444" s="153" t="s">
        <v>1907</v>
      </c>
    </row>
    <row r="445" spans="1:51" ht="30" customHeight="1">
      <c r="A445" s="144" t="s">
        <v>947</v>
      </c>
      <c r="B445" s="144" t="s">
        <v>948</v>
      </c>
      <c r="C445" s="144" t="s">
        <v>169</v>
      </c>
      <c r="D445" s="145">
        <v>1</v>
      </c>
      <c r="E445" s="155">
        <f>'일대목록(기계소방)'!E66</f>
        <v>106</v>
      </c>
      <c r="F445" s="154">
        <f>TRUNC(E445*D445,1)</f>
        <v>106</v>
      </c>
      <c r="G445" s="155">
        <f>'일대목록(기계소방)'!F66</f>
        <v>3542</v>
      </c>
      <c r="H445" s="154">
        <f>TRUNC(G445*D445,1)</f>
        <v>3542</v>
      </c>
      <c r="I445" s="155">
        <f>'일대목록(기계소방)'!G66</f>
        <v>0</v>
      </c>
      <c r="J445" s="154">
        <f>TRUNC(I445*D445,1)</f>
        <v>0</v>
      </c>
      <c r="K445" s="155">
        <f>TRUNC(E445+G445+I445,1)</f>
        <v>3648</v>
      </c>
      <c r="L445" s="154">
        <f>TRUNC(F445+H445+J445,1)</f>
        <v>3648</v>
      </c>
      <c r="M445" s="144" t="s">
        <v>489</v>
      </c>
      <c r="N445" s="147" t="s">
        <v>1907</v>
      </c>
      <c r="O445" s="147" t="s">
        <v>1975</v>
      </c>
      <c r="P445" s="147" t="s">
        <v>655</v>
      </c>
      <c r="Q445" s="147" t="s">
        <v>485</v>
      </c>
      <c r="R445" s="147" t="s">
        <v>485</v>
      </c>
      <c r="S445" s="148"/>
      <c r="T445" s="148"/>
      <c r="U445" s="148"/>
      <c r="V445" s="148"/>
      <c r="W445" s="148"/>
      <c r="X445" s="148"/>
      <c r="Y445" s="148"/>
      <c r="Z445" s="148"/>
      <c r="AA445" s="148"/>
      <c r="AB445" s="148"/>
      <c r="AC445" s="148"/>
      <c r="AD445" s="148"/>
      <c r="AE445" s="148"/>
      <c r="AF445" s="148"/>
      <c r="AG445" s="148"/>
      <c r="AH445" s="148"/>
      <c r="AI445" s="148"/>
      <c r="AJ445" s="148"/>
      <c r="AK445" s="148"/>
      <c r="AL445" s="148"/>
      <c r="AM445" s="148"/>
      <c r="AN445" s="148"/>
      <c r="AO445" s="148"/>
      <c r="AP445" s="148"/>
      <c r="AQ445" s="148"/>
      <c r="AR445" s="148"/>
      <c r="AS445" s="148"/>
      <c r="AT445" s="148"/>
      <c r="AU445" s="148"/>
      <c r="AV445" s="147" t="s">
        <v>489</v>
      </c>
      <c r="AW445" s="147" t="s">
        <v>2344</v>
      </c>
      <c r="AX445" s="147" t="s">
        <v>489</v>
      </c>
      <c r="AY445" s="147" t="s">
        <v>489</v>
      </c>
    </row>
    <row r="446" spans="1:51" ht="30" customHeight="1">
      <c r="A446" s="144" t="s">
        <v>950</v>
      </c>
      <c r="B446" s="144" t="s">
        <v>951</v>
      </c>
      <c r="C446" s="144" t="s">
        <v>952</v>
      </c>
      <c r="D446" s="145">
        <v>0.24</v>
      </c>
      <c r="E446" s="155">
        <f>'일대목록(기계소방)'!E67</f>
        <v>819</v>
      </c>
      <c r="F446" s="154">
        <f>TRUNC(E446*D446,1)</f>
        <v>196.5</v>
      </c>
      <c r="G446" s="155">
        <f>'일대목록(기계소방)'!F67</f>
        <v>0</v>
      </c>
      <c r="H446" s="154">
        <f>TRUNC(G446*D446,1)</f>
        <v>0</v>
      </c>
      <c r="I446" s="155">
        <f>'일대목록(기계소방)'!G67</f>
        <v>0</v>
      </c>
      <c r="J446" s="154">
        <f>TRUNC(I446*D446,1)</f>
        <v>0</v>
      </c>
      <c r="K446" s="155">
        <f>TRUNC(E446+G446+I446,1)</f>
        <v>819</v>
      </c>
      <c r="L446" s="154">
        <f>TRUNC(F446+H446+J446,1)</f>
        <v>196.5</v>
      </c>
      <c r="M446" s="144" t="s">
        <v>489</v>
      </c>
      <c r="N446" s="147" t="s">
        <v>1907</v>
      </c>
      <c r="O446" s="147" t="s">
        <v>1976</v>
      </c>
      <c r="P446" s="147" t="s">
        <v>655</v>
      </c>
      <c r="Q446" s="147" t="s">
        <v>485</v>
      </c>
      <c r="R446" s="147" t="s">
        <v>485</v>
      </c>
      <c r="S446" s="148"/>
      <c r="T446" s="148"/>
      <c r="U446" s="148"/>
      <c r="V446" s="148"/>
      <c r="W446" s="148"/>
      <c r="X446" s="148"/>
      <c r="Y446" s="148"/>
      <c r="Z446" s="148"/>
      <c r="AA446" s="148"/>
      <c r="AB446" s="148"/>
      <c r="AC446" s="148"/>
      <c r="AD446" s="148"/>
      <c r="AE446" s="148"/>
      <c r="AF446" s="148"/>
      <c r="AG446" s="148"/>
      <c r="AH446" s="148"/>
      <c r="AI446" s="148"/>
      <c r="AJ446" s="148"/>
      <c r="AK446" s="148"/>
      <c r="AL446" s="148"/>
      <c r="AM446" s="148"/>
      <c r="AN446" s="148"/>
      <c r="AO446" s="148"/>
      <c r="AP446" s="148"/>
      <c r="AQ446" s="148"/>
      <c r="AR446" s="148"/>
      <c r="AS446" s="148"/>
      <c r="AT446" s="148"/>
      <c r="AU446" s="148"/>
      <c r="AV446" s="147" t="s">
        <v>489</v>
      </c>
      <c r="AW446" s="147" t="s">
        <v>2345</v>
      </c>
      <c r="AX446" s="147" t="s">
        <v>489</v>
      </c>
      <c r="AY446" s="147" t="s">
        <v>489</v>
      </c>
    </row>
    <row r="447" spans="1:51" ht="30" customHeight="1">
      <c r="A447" s="144" t="s">
        <v>993</v>
      </c>
      <c r="B447" s="144" t="s">
        <v>489</v>
      </c>
      <c r="C447" s="144" t="s">
        <v>489</v>
      </c>
      <c r="D447" s="145"/>
      <c r="E447" s="155"/>
      <c r="F447" s="154">
        <f>TRUNC(SUMIF(N445:N446, N444, F445:F446),0)</f>
        <v>302</v>
      </c>
      <c r="G447" s="155"/>
      <c r="H447" s="154">
        <f>TRUNC(SUMIF(N445:N446, N444, H445:H446),0)</f>
        <v>3542</v>
      </c>
      <c r="I447" s="155"/>
      <c r="J447" s="154">
        <f>TRUNC(SUMIF(N445:N446, N444, J445:J446),0)</f>
        <v>0</v>
      </c>
      <c r="K447" s="155"/>
      <c r="L447" s="154">
        <f>F447+H447+J447</f>
        <v>3844</v>
      </c>
      <c r="M447" s="144" t="s">
        <v>489</v>
      </c>
      <c r="N447" s="147" t="s">
        <v>668</v>
      </c>
      <c r="O447" s="147" t="s">
        <v>668</v>
      </c>
      <c r="P447" s="147" t="s">
        <v>489</v>
      </c>
      <c r="Q447" s="147" t="s">
        <v>489</v>
      </c>
      <c r="R447" s="147" t="s">
        <v>489</v>
      </c>
      <c r="S447" s="148"/>
      <c r="T447" s="148"/>
      <c r="U447" s="148"/>
      <c r="V447" s="148"/>
      <c r="W447" s="148"/>
      <c r="X447" s="148"/>
      <c r="Y447" s="148"/>
      <c r="Z447" s="148"/>
      <c r="AA447" s="148"/>
      <c r="AB447" s="148"/>
      <c r="AC447" s="148"/>
      <c r="AD447" s="148"/>
      <c r="AE447" s="148"/>
      <c r="AF447" s="148"/>
      <c r="AG447" s="148"/>
      <c r="AH447" s="148"/>
      <c r="AI447" s="148"/>
      <c r="AJ447" s="148"/>
      <c r="AK447" s="148"/>
      <c r="AL447" s="148"/>
      <c r="AM447" s="148"/>
      <c r="AN447" s="148"/>
      <c r="AO447" s="148"/>
      <c r="AP447" s="148"/>
      <c r="AQ447" s="148"/>
      <c r="AR447" s="148"/>
      <c r="AS447" s="148"/>
      <c r="AT447" s="148"/>
      <c r="AU447" s="148"/>
      <c r="AV447" s="147" t="s">
        <v>489</v>
      </c>
      <c r="AW447" s="147" t="s">
        <v>489</v>
      </c>
      <c r="AX447" s="147" t="s">
        <v>489</v>
      </c>
      <c r="AY447" s="147" t="s">
        <v>489</v>
      </c>
    </row>
    <row r="448" spans="1:51" ht="30" customHeight="1">
      <c r="A448" s="145"/>
      <c r="B448" s="145"/>
      <c r="C448" s="145"/>
      <c r="D448" s="145"/>
      <c r="E448" s="155"/>
      <c r="F448" s="154"/>
      <c r="G448" s="155"/>
      <c r="H448" s="154"/>
      <c r="I448" s="155"/>
      <c r="J448" s="154"/>
      <c r="K448" s="155"/>
      <c r="L448" s="154"/>
      <c r="M448" s="145"/>
    </row>
    <row r="449" spans="1:51" ht="30" customHeight="1">
      <c r="A449" s="311" t="s">
        <v>1153</v>
      </c>
      <c r="B449" s="311"/>
      <c r="C449" s="311"/>
      <c r="D449" s="311"/>
      <c r="E449" s="312"/>
      <c r="F449" s="313"/>
      <c r="G449" s="312"/>
      <c r="H449" s="313"/>
      <c r="I449" s="312"/>
      <c r="J449" s="313"/>
      <c r="K449" s="312"/>
      <c r="L449" s="313"/>
      <c r="M449" s="311"/>
      <c r="N449" s="153" t="s">
        <v>1910</v>
      </c>
    </row>
    <row r="450" spans="1:51" ht="30" customHeight="1">
      <c r="A450" s="144" t="s">
        <v>1154</v>
      </c>
      <c r="B450" s="144" t="s">
        <v>1155</v>
      </c>
      <c r="C450" s="144" t="s">
        <v>1101</v>
      </c>
      <c r="D450" s="145">
        <v>0.161</v>
      </c>
      <c r="E450" s="155">
        <f>'단가대비표(기계소방)'!O61</f>
        <v>6838.88</v>
      </c>
      <c r="F450" s="154">
        <f t="shared" ref="F450:F456" si="103">TRUNC(E450*D450,1)</f>
        <v>1101</v>
      </c>
      <c r="G450" s="155">
        <f>'단가대비표(기계소방)'!P61</f>
        <v>0</v>
      </c>
      <c r="H450" s="154">
        <f t="shared" ref="H450:H456" si="104">TRUNC(G450*D450,1)</f>
        <v>0</v>
      </c>
      <c r="I450" s="155">
        <f>'단가대비표(기계소방)'!V61</f>
        <v>0</v>
      </c>
      <c r="J450" s="154">
        <f t="shared" ref="J450:J456" si="105">TRUNC(I450*D450,1)</f>
        <v>0</v>
      </c>
      <c r="K450" s="155">
        <f t="shared" ref="K450:L456" si="106">TRUNC(E450+G450+I450,1)</f>
        <v>6838.8</v>
      </c>
      <c r="L450" s="154">
        <f t="shared" si="106"/>
        <v>1101</v>
      </c>
      <c r="M450" s="144" t="s">
        <v>489</v>
      </c>
      <c r="N450" s="147" t="s">
        <v>1910</v>
      </c>
      <c r="O450" s="147" t="s">
        <v>2346</v>
      </c>
      <c r="P450" s="147" t="s">
        <v>485</v>
      </c>
      <c r="Q450" s="147" t="s">
        <v>485</v>
      </c>
      <c r="R450" s="147" t="s">
        <v>655</v>
      </c>
      <c r="S450" s="148"/>
      <c r="T450" s="148"/>
      <c r="U450" s="148"/>
      <c r="V450" s="148"/>
      <c r="W450" s="148"/>
      <c r="X450" s="148"/>
      <c r="Y450" s="148"/>
      <c r="Z450" s="148"/>
      <c r="AA450" s="148"/>
      <c r="AB450" s="148"/>
      <c r="AC450" s="148"/>
      <c r="AD450" s="148"/>
      <c r="AE450" s="148"/>
      <c r="AF450" s="148"/>
      <c r="AG450" s="148"/>
      <c r="AH450" s="148"/>
      <c r="AI450" s="148"/>
      <c r="AJ450" s="148"/>
      <c r="AK450" s="148"/>
      <c r="AL450" s="148"/>
      <c r="AM450" s="148"/>
      <c r="AN450" s="148"/>
      <c r="AO450" s="148"/>
      <c r="AP450" s="148"/>
      <c r="AQ450" s="148"/>
      <c r="AR450" s="148"/>
      <c r="AS450" s="148"/>
      <c r="AT450" s="148"/>
      <c r="AU450" s="148"/>
      <c r="AV450" s="147" t="s">
        <v>489</v>
      </c>
      <c r="AW450" s="147" t="s">
        <v>2347</v>
      </c>
      <c r="AX450" s="147" t="s">
        <v>489</v>
      </c>
      <c r="AY450" s="147" t="s">
        <v>489</v>
      </c>
    </row>
    <row r="451" spans="1:51" ht="30" customHeight="1">
      <c r="A451" s="144" t="s">
        <v>1156</v>
      </c>
      <c r="B451" s="144" t="s">
        <v>1157</v>
      </c>
      <c r="C451" s="144" t="s">
        <v>1101</v>
      </c>
      <c r="D451" s="145">
        <v>8.0000000000000002E-3</v>
      </c>
      <c r="E451" s="155">
        <f>'단가대비표(기계소방)'!O184</f>
        <v>2333</v>
      </c>
      <c r="F451" s="154">
        <f t="shared" si="103"/>
        <v>18.600000000000001</v>
      </c>
      <c r="G451" s="155">
        <f>'단가대비표(기계소방)'!P184</f>
        <v>0</v>
      </c>
      <c r="H451" s="154">
        <f t="shared" si="104"/>
        <v>0</v>
      </c>
      <c r="I451" s="155">
        <f>'단가대비표(기계소방)'!V184</f>
        <v>0</v>
      </c>
      <c r="J451" s="154">
        <f t="shared" si="105"/>
        <v>0</v>
      </c>
      <c r="K451" s="155">
        <f t="shared" si="106"/>
        <v>2333</v>
      </c>
      <c r="L451" s="154">
        <f t="shared" si="106"/>
        <v>18.600000000000001</v>
      </c>
      <c r="M451" s="144" t="s">
        <v>1158</v>
      </c>
      <c r="N451" s="147" t="s">
        <v>1910</v>
      </c>
      <c r="O451" s="147" t="s">
        <v>2348</v>
      </c>
      <c r="P451" s="147" t="s">
        <v>485</v>
      </c>
      <c r="Q451" s="147" t="s">
        <v>485</v>
      </c>
      <c r="R451" s="147" t="s">
        <v>655</v>
      </c>
      <c r="S451" s="148"/>
      <c r="T451" s="148"/>
      <c r="U451" s="148"/>
      <c r="V451" s="148"/>
      <c r="W451" s="148"/>
      <c r="X451" s="148"/>
      <c r="Y451" s="148"/>
      <c r="Z451" s="148"/>
      <c r="AA451" s="148"/>
      <c r="AB451" s="148"/>
      <c r="AC451" s="148"/>
      <c r="AD451" s="148"/>
      <c r="AE451" s="148"/>
      <c r="AF451" s="148"/>
      <c r="AG451" s="148"/>
      <c r="AH451" s="148"/>
      <c r="AI451" s="148"/>
      <c r="AJ451" s="148"/>
      <c r="AK451" s="148"/>
      <c r="AL451" s="148"/>
      <c r="AM451" s="148"/>
      <c r="AN451" s="148"/>
      <c r="AO451" s="148"/>
      <c r="AP451" s="148"/>
      <c r="AQ451" s="148"/>
      <c r="AR451" s="148"/>
      <c r="AS451" s="148"/>
      <c r="AT451" s="148"/>
      <c r="AU451" s="148"/>
      <c r="AV451" s="147" t="s">
        <v>489</v>
      </c>
      <c r="AW451" s="147" t="s">
        <v>2349</v>
      </c>
      <c r="AX451" s="147" t="s">
        <v>489</v>
      </c>
      <c r="AY451" s="147" t="s">
        <v>489</v>
      </c>
    </row>
    <row r="452" spans="1:51" ht="30" customHeight="1">
      <c r="A452" s="144" t="s">
        <v>1159</v>
      </c>
      <c r="B452" s="144" t="s">
        <v>664</v>
      </c>
      <c r="C452" s="144" t="s">
        <v>317</v>
      </c>
      <c r="D452" s="145">
        <v>1.2699999999999999E-2</v>
      </c>
      <c r="E452" s="155">
        <f>'단가대비표(기계소방)'!O195</f>
        <v>0</v>
      </c>
      <c r="F452" s="154">
        <f t="shared" si="103"/>
        <v>0</v>
      </c>
      <c r="G452" s="155">
        <f>'단가대비표(기계소방)'!P195</f>
        <v>242035</v>
      </c>
      <c r="H452" s="154">
        <f t="shared" si="104"/>
        <v>3073.8</v>
      </c>
      <c r="I452" s="155">
        <f>'단가대비표(기계소방)'!V195</f>
        <v>0</v>
      </c>
      <c r="J452" s="154">
        <f t="shared" si="105"/>
        <v>0</v>
      </c>
      <c r="K452" s="155">
        <f t="shared" si="106"/>
        <v>242035</v>
      </c>
      <c r="L452" s="154">
        <f t="shared" si="106"/>
        <v>3073.8</v>
      </c>
      <c r="M452" s="144" t="s">
        <v>489</v>
      </c>
      <c r="N452" s="147" t="s">
        <v>1910</v>
      </c>
      <c r="O452" s="147" t="s">
        <v>2350</v>
      </c>
      <c r="P452" s="147" t="s">
        <v>485</v>
      </c>
      <c r="Q452" s="147" t="s">
        <v>485</v>
      </c>
      <c r="R452" s="147" t="s">
        <v>655</v>
      </c>
      <c r="S452" s="148"/>
      <c r="T452" s="148"/>
      <c r="U452" s="148"/>
      <c r="V452" s="148">
        <v>1</v>
      </c>
      <c r="W452" s="148"/>
      <c r="X452" s="148"/>
      <c r="Y452" s="148"/>
      <c r="Z452" s="148"/>
      <c r="AA452" s="148"/>
      <c r="AB452" s="148"/>
      <c r="AC452" s="148"/>
      <c r="AD452" s="148"/>
      <c r="AE452" s="148"/>
      <c r="AF452" s="148"/>
      <c r="AG452" s="148"/>
      <c r="AH452" s="148"/>
      <c r="AI452" s="148"/>
      <c r="AJ452" s="148"/>
      <c r="AK452" s="148"/>
      <c r="AL452" s="148"/>
      <c r="AM452" s="148"/>
      <c r="AN452" s="148"/>
      <c r="AO452" s="148"/>
      <c r="AP452" s="148"/>
      <c r="AQ452" s="148"/>
      <c r="AR452" s="148"/>
      <c r="AS452" s="148"/>
      <c r="AT452" s="148"/>
      <c r="AU452" s="148"/>
      <c r="AV452" s="147" t="s">
        <v>489</v>
      </c>
      <c r="AW452" s="147" t="s">
        <v>2351</v>
      </c>
      <c r="AX452" s="147" t="s">
        <v>489</v>
      </c>
      <c r="AY452" s="147" t="s">
        <v>489</v>
      </c>
    </row>
    <row r="453" spans="1:51" ht="30" customHeight="1">
      <c r="A453" s="144" t="s">
        <v>663</v>
      </c>
      <c r="B453" s="144" t="s">
        <v>664</v>
      </c>
      <c r="C453" s="144" t="s">
        <v>317</v>
      </c>
      <c r="D453" s="145">
        <v>2.5000000000000001E-3</v>
      </c>
      <c r="E453" s="155">
        <f>'단가대비표(기계소방)'!O191</f>
        <v>0</v>
      </c>
      <c r="F453" s="154">
        <f t="shared" si="103"/>
        <v>0</v>
      </c>
      <c r="G453" s="155">
        <f>'단가대비표(기계소방)'!P191</f>
        <v>157068</v>
      </c>
      <c r="H453" s="154">
        <f t="shared" si="104"/>
        <v>392.6</v>
      </c>
      <c r="I453" s="155">
        <f>'단가대비표(기계소방)'!V191</f>
        <v>0</v>
      </c>
      <c r="J453" s="154">
        <f t="shared" si="105"/>
        <v>0</v>
      </c>
      <c r="K453" s="155">
        <f t="shared" si="106"/>
        <v>157068</v>
      </c>
      <c r="L453" s="154">
        <f t="shared" si="106"/>
        <v>392.6</v>
      </c>
      <c r="M453" s="144" t="s">
        <v>489</v>
      </c>
      <c r="N453" s="147" t="s">
        <v>1910</v>
      </c>
      <c r="O453" s="147" t="s">
        <v>1564</v>
      </c>
      <c r="P453" s="147" t="s">
        <v>485</v>
      </c>
      <c r="Q453" s="147" t="s">
        <v>485</v>
      </c>
      <c r="R453" s="147" t="s">
        <v>655</v>
      </c>
      <c r="S453" s="148"/>
      <c r="T453" s="148"/>
      <c r="U453" s="148"/>
      <c r="V453" s="148">
        <v>1</v>
      </c>
      <c r="W453" s="148"/>
      <c r="X453" s="148"/>
      <c r="Y453" s="148"/>
      <c r="Z453" s="148"/>
      <c r="AA453" s="148"/>
      <c r="AB453" s="148"/>
      <c r="AC453" s="148"/>
      <c r="AD453" s="148"/>
      <c r="AE453" s="148"/>
      <c r="AF453" s="148"/>
      <c r="AG453" s="148"/>
      <c r="AH453" s="148"/>
      <c r="AI453" s="148"/>
      <c r="AJ453" s="148"/>
      <c r="AK453" s="148"/>
      <c r="AL453" s="148"/>
      <c r="AM453" s="148"/>
      <c r="AN453" s="148"/>
      <c r="AO453" s="148"/>
      <c r="AP453" s="148"/>
      <c r="AQ453" s="148"/>
      <c r="AR453" s="148"/>
      <c r="AS453" s="148"/>
      <c r="AT453" s="148"/>
      <c r="AU453" s="148"/>
      <c r="AV453" s="147" t="s">
        <v>489</v>
      </c>
      <c r="AW453" s="147" t="s">
        <v>2352</v>
      </c>
      <c r="AX453" s="147" t="s">
        <v>489</v>
      </c>
      <c r="AY453" s="147" t="s">
        <v>489</v>
      </c>
    </row>
    <row r="454" spans="1:51" ht="30" customHeight="1">
      <c r="A454" s="144" t="s">
        <v>1159</v>
      </c>
      <c r="B454" s="144" t="s">
        <v>664</v>
      </c>
      <c r="C454" s="144" t="s">
        <v>317</v>
      </c>
      <c r="D454" s="145">
        <v>1.2699999999999999E-2</v>
      </c>
      <c r="E454" s="155">
        <f>'단가대비표(기계소방)'!O195</f>
        <v>0</v>
      </c>
      <c r="F454" s="154">
        <f t="shared" si="103"/>
        <v>0</v>
      </c>
      <c r="G454" s="155">
        <f>'단가대비표(기계소방)'!P195</f>
        <v>242035</v>
      </c>
      <c r="H454" s="154">
        <f t="shared" si="104"/>
        <v>3073.8</v>
      </c>
      <c r="I454" s="155">
        <f>'단가대비표(기계소방)'!V195</f>
        <v>0</v>
      </c>
      <c r="J454" s="154">
        <f t="shared" si="105"/>
        <v>0</v>
      </c>
      <c r="K454" s="155">
        <f t="shared" si="106"/>
        <v>242035</v>
      </c>
      <c r="L454" s="154">
        <f t="shared" si="106"/>
        <v>3073.8</v>
      </c>
      <c r="M454" s="144" t="s">
        <v>489</v>
      </c>
      <c r="N454" s="147" t="s">
        <v>1910</v>
      </c>
      <c r="O454" s="147" t="s">
        <v>2350</v>
      </c>
      <c r="P454" s="147" t="s">
        <v>485</v>
      </c>
      <c r="Q454" s="147" t="s">
        <v>485</v>
      </c>
      <c r="R454" s="147" t="s">
        <v>655</v>
      </c>
      <c r="S454" s="148"/>
      <c r="T454" s="148"/>
      <c r="U454" s="148"/>
      <c r="V454" s="148">
        <v>1</v>
      </c>
      <c r="W454" s="148"/>
      <c r="X454" s="148"/>
      <c r="Y454" s="148"/>
      <c r="Z454" s="148"/>
      <c r="AA454" s="148"/>
      <c r="AB454" s="148"/>
      <c r="AC454" s="148"/>
      <c r="AD454" s="148"/>
      <c r="AE454" s="148"/>
      <c r="AF454" s="148"/>
      <c r="AG454" s="148"/>
      <c r="AH454" s="148"/>
      <c r="AI454" s="148"/>
      <c r="AJ454" s="148"/>
      <c r="AK454" s="148"/>
      <c r="AL454" s="148"/>
      <c r="AM454" s="148"/>
      <c r="AN454" s="148"/>
      <c r="AO454" s="148"/>
      <c r="AP454" s="148"/>
      <c r="AQ454" s="148"/>
      <c r="AR454" s="148"/>
      <c r="AS454" s="148"/>
      <c r="AT454" s="148"/>
      <c r="AU454" s="148"/>
      <c r="AV454" s="147" t="s">
        <v>489</v>
      </c>
      <c r="AW454" s="147" t="s">
        <v>2351</v>
      </c>
      <c r="AX454" s="147" t="s">
        <v>489</v>
      </c>
      <c r="AY454" s="147" t="s">
        <v>489</v>
      </c>
    </row>
    <row r="455" spans="1:51" ht="30" customHeight="1">
      <c r="A455" s="144" t="s">
        <v>663</v>
      </c>
      <c r="B455" s="144" t="s">
        <v>664</v>
      </c>
      <c r="C455" s="144" t="s">
        <v>317</v>
      </c>
      <c r="D455" s="145">
        <v>2.5000000000000001E-3</v>
      </c>
      <c r="E455" s="155">
        <f>'단가대비표(기계소방)'!O191</f>
        <v>0</v>
      </c>
      <c r="F455" s="154">
        <f t="shared" si="103"/>
        <v>0</v>
      </c>
      <c r="G455" s="155">
        <f>'단가대비표(기계소방)'!P191</f>
        <v>157068</v>
      </c>
      <c r="H455" s="154">
        <f t="shared" si="104"/>
        <v>392.6</v>
      </c>
      <c r="I455" s="155">
        <f>'단가대비표(기계소방)'!V191</f>
        <v>0</v>
      </c>
      <c r="J455" s="154">
        <f t="shared" si="105"/>
        <v>0</v>
      </c>
      <c r="K455" s="155">
        <f t="shared" si="106"/>
        <v>157068</v>
      </c>
      <c r="L455" s="154">
        <f t="shared" si="106"/>
        <v>392.6</v>
      </c>
      <c r="M455" s="144" t="s">
        <v>489</v>
      </c>
      <c r="N455" s="147" t="s">
        <v>1910</v>
      </c>
      <c r="O455" s="147" t="s">
        <v>1564</v>
      </c>
      <c r="P455" s="147" t="s">
        <v>485</v>
      </c>
      <c r="Q455" s="147" t="s">
        <v>485</v>
      </c>
      <c r="R455" s="147" t="s">
        <v>655</v>
      </c>
      <c r="S455" s="148"/>
      <c r="T455" s="148"/>
      <c r="U455" s="148"/>
      <c r="V455" s="148">
        <v>1</v>
      </c>
      <c r="W455" s="148"/>
      <c r="X455" s="148"/>
      <c r="Y455" s="148"/>
      <c r="Z455" s="148"/>
      <c r="AA455" s="148"/>
      <c r="AB455" s="148"/>
      <c r="AC455" s="148"/>
      <c r="AD455" s="148"/>
      <c r="AE455" s="148"/>
      <c r="AF455" s="148"/>
      <c r="AG455" s="148"/>
      <c r="AH455" s="148"/>
      <c r="AI455" s="148"/>
      <c r="AJ455" s="148"/>
      <c r="AK455" s="148"/>
      <c r="AL455" s="148"/>
      <c r="AM455" s="148"/>
      <c r="AN455" s="148"/>
      <c r="AO455" s="148"/>
      <c r="AP455" s="148"/>
      <c r="AQ455" s="148"/>
      <c r="AR455" s="148"/>
      <c r="AS455" s="148"/>
      <c r="AT455" s="148"/>
      <c r="AU455" s="148"/>
      <c r="AV455" s="147" t="s">
        <v>489</v>
      </c>
      <c r="AW455" s="147" t="s">
        <v>2352</v>
      </c>
      <c r="AX455" s="147" t="s">
        <v>489</v>
      </c>
      <c r="AY455" s="147" t="s">
        <v>489</v>
      </c>
    </row>
    <row r="456" spans="1:51" ht="30" customHeight="1">
      <c r="A456" s="144" t="s">
        <v>666</v>
      </c>
      <c r="B456" s="144" t="s">
        <v>667</v>
      </c>
      <c r="C456" s="144" t="s">
        <v>387</v>
      </c>
      <c r="D456" s="145">
        <v>1</v>
      </c>
      <c r="E456" s="155">
        <f>TRUNC(SUMIF(V450:V456, RIGHTB(O456, 1), H450:H456)*U456, 2)</f>
        <v>207.98</v>
      </c>
      <c r="F456" s="154">
        <f t="shared" si="103"/>
        <v>207.9</v>
      </c>
      <c r="G456" s="155">
        <v>0</v>
      </c>
      <c r="H456" s="154">
        <f t="shared" si="104"/>
        <v>0</v>
      </c>
      <c r="I456" s="155">
        <v>0</v>
      </c>
      <c r="J456" s="154">
        <f t="shared" si="105"/>
        <v>0</v>
      </c>
      <c r="K456" s="155">
        <f t="shared" si="106"/>
        <v>207.9</v>
      </c>
      <c r="L456" s="154">
        <f t="shared" si="106"/>
        <v>207.9</v>
      </c>
      <c r="M456" s="144" t="s">
        <v>489</v>
      </c>
      <c r="N456" s="147" t="s">
        <v>1910</v>
      </c>
      <c r="O456" s="147" t="s">
        <v>1568</v>
      </c>
      <c r="P456" s="147" t="s">
        <v>485</v>
      </c>
      <c r="Q456" s="147" t="s">
        <v>485</v>
      </c>
      <c r="R456" s="147" t="s">
        <v>485</v>
      </c>
      <c r="S456" s="148">
        <v>1</v>
      </c>
      <c r="T456" s="148">
        <v>0</v>
      </c>
      <c r="U456" s="148">
        <v>0.03</v>
      </c>
      <c r="V456" s="148"/>
      <c r="W456" s="148"/>
      <c r="X456" s="148"/>
      <c r="Y456" s="148"/>
      <c r="Z456" s="148"/>
      <c r="AA456" s="148"/>
      <c r="AB456" s="148"/>
      <c r="AC456" s="148"/>
      <c r="AD456" s="148"/>
      <c r="AE456" s="148"/>
      <c r="AF456" s="148"/>
      <c r="AG456" s="148"/>
      <c r="AH456" s="148"/>
      <c r="AI456" s="148"/>
      <c r="AJ456" s="148"/>
      <c r="AK456" s="148"/>
      <c r="AL456" s="148"/>
      <c r="AM456" s="148"/>
      <c r="AN456" s="148"/>
      <c r="AO456" s="148"/>
      <c r="AP456" s="148"/>
      <c r="AQ456" s="148"/>
      <c r="AR456" s="148"/>
      <c r="AS456" s="148"/>
      <c r="AT456" s="148"/>
      <c r="AU456" s="148"/>
      <c r="AV456" s="147" t="s">
        <v>489</v>
      </c>
      <c r="AW456" s="147" t="s">
        <v>2353</v>
      </c>
      <c r="AX456" s="147" t="s">
        <v>489</v>
      </c>
      <c r="AY456" s="147" t="s">
        <v>489</v>
      </c>
    </row>
    <row r="457" spans="1:51" ht="30" customHeight="1">
      <c r="A457" s="144" t="s">
        <v>993</v>
      </c>
      <c r="B457" s="144" t="s">
        <v>489</v>
      </c>
      <c r="C457" s="144" t="s">
        <v>489</v>
      </c>
      <c r="D457" s="145"/>
      <c r="E457" s="155"/>
      <c r="F457" s="154">
        <f>TRUNC(SUMIF(N450:N456, N449, F450:F456),0)</f>
        <v>1327</v>
      </c>
      <c r="G457" s="155"/>
      <c r="H457" s="154">
        <f>TRUNC(SUMIF(N450:N456, N449, H450:H456),0)</f>
        <v>6932</v>
      </c>
      <c r="I457" s="155"/>
      <c r="J457" s="154">
        <f>TRUNC(SUMIF(N450:N456, N449, J450:J456),0)</f>
        <v>0</v>
      </c>
      <c r="K457" s="155"/>
      <c r="L457" s="154">
        <f>F457+H457+J457</f>
        <v>8259</v>
      </c>
      <c r="M457" s="144" t="s">
        <v>489</v>
      </c>
      <c r="N457" s="147" t="s">
        <v>668</v>
      </c>
      <c r="O457" s="147" t="s">
        <v>668</v>
      </c>
      <c r="P457" s="147" t="s">
        <v>489</v>
      </c>
      <c r="Q457" s="147" t="s">
        <v>489</v>
      </c>
      <c r="R457" s="147" t="s">
        <v>489</v>
      </c>
      <c r="S457" s="148"/>
      <c r="T457" s="148"/>
      <c r="U457" s="148"/>
      <c r="V457" s="148"/>
      <c r="W457" s="148"/>
      <c r="X457" s="148"/>
      <c r="Y457" s="148"/>
      <c r="Z457" s="148"/>
      <c r="AA457" s="148"/>
      <c r="AB457" s="148"/>
      <c r="AC457" s="148"/>
      <c r="AD457" s="148"/>
      <c r="AE457" s="148"/>
      <c r="AF457" s="148"/>
      <c r="AG457" s="148"/>
      <c r="AH457" s="148"/>
      <c r="AI457" s="148"/>
      <c r="AJ457" s="148"/>
      <c r="AK457" s="148"/>
      <c r="AL457" s="148"/>
      <c r="AM457" s="148"/>
      <c r="AN457" s="148"/>
      <c r="AO457" s="148"/>
      <c r="AP457" s="148"/>
      <c r="AQ457" s="148"/>
      <c r="AR457" s="148"/>
      <c r="AS457" s="148"/>
      <c r="AT457" s="148"/>
      <c r="AU457" s="148"/>
      <c r="AV457" s="147" t="s">
        <v>489</v>
      </c>
      <c r="AW457" s="147" t="s">
        <v>489</v>
      </c>
      <c r="AX457" s="147" t="s">
        <v>489</v>
      </c>
      <c r="AY457" s="147" t="s">
        <v>489</v>
      </c>
    </row>
    <row r="458" spans="1:51" ht="30" customHeight="1">
      <c r="A458" s="145"/>
      <c r="B458" s="145"/>
      <c r="C458" s="145"/>
      <c r="D458" s="145"/>
      <c r="E458" s="155"/>
      <c r="F458" s="154"/>
      <c r="G458" s="155"/>
      <c r="H458" s="154"/>
      <c r="I458" s="155"/>
      <c r="J458" s="154"/>
      <c r="K458" s="155"/>
      <c r="L458" s="154"/>
      <c r="M458" s="145"/>
    </row>
    <row r="459" spans="1:51" ht="30" customHeight="1">
      <c r="A459" s="311" t="s">
        <v>1160</v>
      </c>
      <c r="B459" s="311"/>
      <c r="C459" s="311"/>
      <c r="D459" s="311"/>
      <c r="E459" s="312"/>
      <c r="F459" s="313"/>
      <c r="G459" s="312"/>
      <c r="H459" s="313"/>
      <c r="I459" s="312"/>
      <c r="J459" s="313"/>
      <c r="K459" s="312"/>
      <c r="L459" s="313"/>
      <c r="M459" s="311"/>
      <c r="N459" s="153" t="s">
        <v>1912</v>
      </c>
    </row>
    <row r="460" spans="1:51" ht="30" customHeight="1">
      <c r="A460" s="144" t="s">
        <v>1161</v>
      </c>
      <c r="B460" s="144" t="s">
        <v>1162</v>
      </c>
      <c r="C460" s="144" t="s">
        <v>1101</v>
      </c>
      <c r="D460" s="145">
        <v>0.16600000000000001</v>
      </c>
      <c r="E460" s="155">
        <f>'단가대비표(기계소방)'!O63</f>
        <v>5797</v>
      </c>
      <c r="F460" s="154">
        <f t="shared" ref="F460:F466" si="107">TRUNC(E460*D460,1)</f>
        <v>962.3</v>
      </c>
      <c r="G460" s="155">
        <f>'단가대비표(기계소방)'!P63</f>
        <v>0</v>
      </c>
      <c r="H460" s="154">
        <f t="shared" ref="H460:H466" si="108">TRUNC(G460*D460,1)</f>
        <v>0</v>
      </c>
      <c r="I460" s="155">
        <f>'단가대비표(기계소방)'!V63</f>
        <v>0</v>
      </c>
      <c r="J460" s="154">
        <f t="shared" ref="J460:J466" si="109">TRUNC(I460*D460,1)</f>
        <v>0</v>
      </c>
      <c r="K460" s="155">
        <f t="shared" ref="K460:L466" si="110">TRUNC(E460+G460+I460,1)</f>
        <v>5797</v>
      </c>
      <c r="L460" s="154">
        <f t="shared" si="110"/>
        <v>962.3</v>
      </c>
      <c r="M460" s="144" t="s">
        <v>489</v>
      </c>
      <c r="N460" s="147" t="s">
        <v>1912</v>
      </c>
      <c r="O460" s="147" t="s">
        <v>2354</v>
      </c>
      <c r="P460" s="147" t="s">
        <v>485</v>
      </c>
      <c r="Q460" s="147" t="s">
        <v>485</v>
      </c>
      <c r="R460" s="147" t="s">
        <v>655</v>
      </c>
      <c r="S460" s="148"/>
      <c r="T460" s="148"/>
      <c r="U460" s="148"/>
      <c r="V460" s="148"/>
      <c r="W460" s="148"/>
      <c r="X460" s="148"/>
      <c r="Y460" s="148"/>
      <c r="Z460" s="148"/>
      <c r="AA460" s="148"/>
      <c r="AB460" s="148"/>
      <c r="AC460" s="148"/>
      <c r="AD460" s="148"/>
      <c r="AE460" s="148"/>
      <c r="AF460" s="148"/>
      <c r="AG460" s="148"/>
      <c r="AH460" s="148"/>
      <c r="AI460" s="148"/>
      <c r="AJ460" s="148"/>
      <c r="AK460" s="148"/>
      <c r="AL460" s="148"/>
      <c r="AM460" s="148"/>
      <c r="AN460" s="148"/>
      <c r="AO460" s="148"/>
      <c r="AP460" s="148"/>
      <c r="AQ460" s="148"/>
      <c r="AR460" s="148"/>
      <c r="AS460" s="148"/>
      <c r="AT460" s="148"/>
      <c r="AU460" s="148"/>
      <c r="AV460" s="147" t="s">
        <v>489</v>
      </c>
      <c r="AW460" s="147" t="s">
        <v>2355</v>
      </c>
      <c r="AX460" s="147" t="s">
        <v>489</v>
      </c>
      <c r="AY460" s="147" t="s">
        <v>489</v>
      </c>
    </row>
    <row r="461" spans="1:51" ht="30" customHeight="1">
      <c r="A461" s="144" t="s">
        <v>1156</v>
      </c>
      <c r="B461" s="144" t="s">
        <v>1157</v>
      </c>
      <c r="C461" s="144" t="s">
        <v>1101</v>
      </c>
      <c r="D461" s="145">
        <v>8.0000000000000002E-3</v>
      </c>
      <c r="E461" s="155">
        <f>'단가대비표(기계소방)'!O184</f>
        <v>2333</v>
      </c>
      <c r="F461" s="154">
        <f t="shared" si="107"/>
        <v>18.600000000000001</v>
      </c>
      <c r="G461" s="155">
        <f>'단가대비표(기계소방)'!P184</f>
        <v>0</v>
      </c>
      <c r="H461" s="154">
        <f t="shared" si="108"/>
        <v>0</v>
      </c>
      <c r="I461" s="155">
        <f>'단가대비표(기계소방)'!V184</f>
        <v>0</v>
      </c>
      <c r="J461" s="154">
        <f t="shared" si="109"/>
        <v>0</v>
      </c>
      <c r="K461" s="155">
        <f t="shared" si="110"/>
        <v>2333</v>
      </c>
      <c r="L461" s="154">
        <f t="shared" si="110"/>
        <v>18.600000000000001</v>
      </c>
      <c r="M461" s="144" t="s">
        <v>1158</v>
      </c>
      <c r="N461" s="147" t="s">
        <v>1912</v>
      </c>
      <c r="O461" s="147" t="s">
        <v>2348</v>
      </c>
      <c r="P461" s="147" t="s">
        <v>485</v>
      </c>
      <c r="Q461" s="147" t="s">
        <v>485</v>
      </c>
      <c r="R461" s="147" t="s">
        <v>655</v>
      </c>
      <c r="S461" s="148"/>
      <c r="T461" s="148"/>
      <c r="U461" s="148"/>
      <c r="V461" s="148"/>
      <c r="W461" s="148"/>
      <c r="X461" s="148"/>
      <c r="Y461" s="148"/>
      <c r="Z461" s="148"/>
      <c r="AA461" s="148"/>
      <c r="AB461" s="148"/>
      <c r="AC461" s="148"/>
      <c r="AD461" s="148"/>
      <c r="AE461" s="148"/>
      <c r="AF461" s="148"/>
      <c r="AG461" s="148"/>
      <c r="AH461" s="148"/>
      <c r="AI461" s="148"/>
      <c r="AJ461" s="148"/>
      <c r="AK461" s="148"/>
      <c r="AL461" s="148"/>
      <c r="AM461" s="148"/>
      <c r="AN461" s="148"/>
      <c r="AO461" s="148"/>
      <c r="AP461" s="148"/>
      <c r="AQ461" s="148"/>
      <c r="AR461" s="148"/>
      <c r="AS461" s="148"/>
      <c r="AT461" s="148"/>
      <c r="AU461" s="148"/>
      <c r="AV461" s="147" t="s">
        <v>489</v>
      </c>
      <c r="AW461" s="147" t="s">
        <v>2356</v>
      </c>
      <c r="AX461" s="147" t="s">
        <v>489</v>
      </c>
      <c r="AY461" s="147" t="s">
        <v>489</v>
      </c>
    </row>
    <row r="462" spans="1:51" ht="30" customHeight="1">
      <c r="A462" s="144" t="s">
        <v>1159</v>
      </c>
      <c r="B462" s="144" t="s">
        <v>664</v>
      </c>
      <c r="C462" s="144" t="s">
        <v>317</v>
      </c>
      <c r="D462" s="145">
        <v>9.2999999999999992E-3</v>
      </c>
      <c r="E462" s="155">
        <f>'단가대비표(기계소방)'!O195</f>
        <v>0</v>
      </c>
      <c r="F462" s="154">
        <f t="shared" si="107"/>
        <v>0</v>
      </c>
      <c r="G462" s="155">
        <f>'단가대비표(기계소방)'!P195</f>
        <v>242035</v>
      </c>
      <c r="H462" s="154">
        <f t="shared" si="108"/>
        <v>2250.9</v>
      </c>
      <c r="I462" s="155">
        <f>'단가대비표(기계소방)'!V195</f>
        <v>0</v>
      </c>
      <c r="J462" s="154">
        <f t="shared" si="109"/>
        <v>0</v>
      </c>
      <c r="K462" s="155">
        <f t="shared" si="110"/>
        <v>242035</v>
      </c>
      <c r="L462" s="154">
        <f t="shared" si="110"/>
        <v>2250.9</v>
      </c>
      <c r="M462" s="144" t="s">
        <v>489</v>
      </c>
      <c r="N462" s="147" t="s">
        <v>1912</v>
      </c>
      <c r="O462" s="147" t="s">
        <v>2350</v>
      </c>
      <c r="P462" s="147" t="s">
        <v>485</v>
      </c>
      <c r="Q462" s="147" t="s">
        <v>485</v>
      </c>
      <c r="R462" s="147" t="s">
        <v>655</v>
      </c>
      <c r="S462" s="148"/>
      <c r="T462" s="148"/>
      <c r="U462" s="148"/>
      <c r="V462" s="148">
        <v>1</v>
      </c>
      <c r="W462" s="148"/>
      <c r="X462" s="148"/>
      <c r="Y462" s="148"/>
      <c r="Z462" s="148"/>
      <c r="AA462" s="148"/>
      <c r="AB462" s="148"/>
      <c r="AC462" s="148"/>
      <c r="AD462" s="148"/>
      <c r="AE462" s="148"/>
      <c r="AF462" s="148"/>
      <c r="AG462" s="148"/>
      <c r="AH462" s="148"/>
      <c r="AI462" s="148"/>
      <c r="AJ462" s="148"/>
      <c r="AK462" s="148"/>
      <c r="AL462" s="148"/>
      <c r="AM462" s="148"/>
      <c r="AN462" s="148"/>
      <c r="AO462" s="148"/>
      <c r="AP462" s="148"/>
      <c r="AQ462" s="148"/>
      <c r="AR462" s="148"/>
      <c r="AS462" s="148"/>
      <c r="AT462" s="148"/>
      <c r="AU462" s="148"/>
      <c r="AV462" s="147" t="s">
        <v>489</v>
      </c>
      <c r="AW462" s="147" t="s">
        <v>2357</v>
      </c>
      <c r="AX462" s="147" t="s">
        <v>489</v>
      </c>
      <c r="AY462" s="147" t="s">
        <v>489</v>
      </c>
    </row>
    <row r="463" spans="1:51" ht="30" customHeight="1">
      <c r="A463" s="144" t="s">
        <v>1159</v>
      </c>
      <c r="B463" s="144" t="s">
        <v>664</v>
      </c>
      <c r="C463" s="144" t="s">
        <v>317</v>
      </c>
      <c r="D463" s="145">
        <v>9.2999999999999992E-3</v>
      </c>
      <c r="E463" s="155">
        <f>'단가대비표(기계소방)'!O195</f>
        <v>0</v>
      </c>
      <c r="F463" s="154">
        <f t="shared" si="107"/>
        <v>0</v>
      </c>
      <c r="G463" s="155">
        <f>'단가대비표(기계소방)'!P195</f>
        <v>242035</v>
      </c>
      <c r="H463" s="154">
        <f t="shared" si="108"/>
        <v>2250.9</v>
      </c>
      <c r="I463" s="155">
        <f>'단가대비표(기계소방)'!V195</f>
        <v>0</v>
      </c>
      <c r="J463" s="154">
        <f t="shared" si="109"/>
        <v>0</v>
      </c>
      <c r="K463" s="155">
        <f t="shared" si="110"/>
        <v>242035</v>
      </c>
      <c r="L463" s="154">
        <f t="shared" si="110"/>
        <v>2250.9</v>
      </c>
      <c r="M463" s="144" t="s">
        <v>489</v>
      </c>
      <c r="N463" s="147" t="s">
        <v>1912</v>
      </c>
      <c r="O463" s="147" t="s">
        <v>2350</v>
      </c>
      <c r="P463" s="147" t="s">
        <v>485</v>
      </c>
      <c r="Q463" s="147" t="s">
        <v>485</v>
      </c>
      <c r="R463" s="147" t="s">
        <v>655</v>
      </c>
      <c r="S463" s="148"/>
      <c r="T463" s="148"/>
      <c r="U463" s="148"/>
      <c r="V463" s="148">
        <v>1</v>
      </c>
      <c r="W463" s="148"/>
      <c r="X463" s="148"/>
      <c r="Y463" s="148"/>
      <c r="Z463" s="148"/>
      <c r="AA463" s="148"/>
      <c r="AB463" s="148"/>
      <c r="AC463" s="148"/>
      <c r="AD463" s="148"/>
      <c r="AE463" s="148"/>
      <c r="AF463" s="148"/>
      <c r="AG463" s="148"/>
      <c r="AH463" s="148"/>
      <c r="AI463" s="148"/>
      <c r="AJ463" s="148"/>
      <c r="AK463" s="148"/>
      <c r="AL463" s="148"/>
      <c r="AM463" s="148"/>
      <c r="AN463" s="148"/>
      <c r="AO463" s="148"/>
      <c r="AP463" s="148"/>
      <c r="AQ463" s="148"/>
      <c r="AR463" s="148"/>
      <c r="AS463" s="148"/>
      <c r="AT463" s="148"/>
      <c r="AU463" s="148"/>
      <c r="AV463" s="147" t="s">
        <v>489</v>
      </c>
      <c r="AW463" s="147" t="s">
        <v>2357</v>
      </c>
      <c r="AX463" s="147" t="s">
        <v>489</v>
      </c>
      <c r="AY463" s="147" t="s">
        <v>489</v>
      </c>
    </row>
    <row r="464" spans="1:51" ht="30" customHeight="1">
      <c r="A464" s="144" t="s">
        <v>663</v>
      </c>
      <c r="B464" s="144" t="s">
        <v>664</v>
      </c>
      <c r="C464" s="144" t="s">
        <v>317</v>
      </c>
      <c r="D464" s="145">
        <v>1.6999999999999999E-3</v>
      </c>
      <c r="E464" s="155">
        <f>'단가대비표(기계소방)'!O191</f>
        <v>0</v>
      </c>
      <c r="F464" s="154">
        <f t="shared" si="107"/>
        <v>0</v>
      </c>
      <c r="G464" s="155">
        <f>'단가대비표(기계소방)'!P191</f>
        <v>157068</v>
      </c>
      <c r="H464" s="154">
        <f t="shared" si="108"/>
        <v>267</v>
      </c>
      <c r="I464" s="155">
        <f>'단가대비표(기계소방)'!V191</f>
        <v>0</v>
      </c>
      <c r="J464" s="154">
        <f t="shared" si="109"/>
        <v>0</v>
      </c>
      <c r="K464" s="155">
        <f t="shared" si="110"/>
        <v>157068</v>
      </c>
      <c r="L464" s="154">
        <f t="shared" si="110"/>
        <v>267</v>
      </c>
      <c r="M464" s="144" t="s">
        <v>489</v>
      </c>
      <c r="N464" s="147" t="s">
        <v>1912</v>
      </c>
      <c r="O464" s="147" t="s">
        <v>1564</v>
      </c>
      <c r="P464" s="147" t="s">
        <v>485</v>
      </c>
      <c r="Q464" s="147" t="s">
        <v>485</v>
      </c>
      <c r="R464" s="147" t="s">
        <v>655</v>
      </c>
      <c r="S464" s="148"/>
      <c r="T464" s="148"/>
      <c r="U464" s="148"/>
      <c r="V464" s="148">
        <v>1</v>
      </c>
      <c r="W464" s="148"/>
      <c r="X464" s="148"/>
      <c r="Y464" s="148"/>
      <c r="Z464" s="148"/>
      <c r="AA464" s="148"/>
      <c r="AB464" s="148"/>
      <c r="AC464" s="148"/>
      <c r="AD464" s="148"/>
      <c r="AE464" s="148"/>
      <c r="AF464" s="148"/>
      <c r="AG464" s="148"/>
      <c r="AH464" s="148"/>
      <c r="AI464" s="148"/>
      <c r="AJ464" s="148"/>
      <c r="AK464" s="148"/>
      <c r="AL464" s="148"/>
      <c r="AM464" s="148"/>
      <c r="AN464" s="148"/>
      <c r="AO464" s="148"/>
      <c r="AP464" s="148"/>
      <c r="AQ464" s="148"/>
      <c r="AR464" s="148"/>
      <c r="AS464" s="148"/>
      <c r="AT464" s="148"/>
      <c r="AU464" s="148"/>
      <c r="AV464" s="147" t="s">
        <v>489</v>
      </c>
      <c r="AW464" s="147" t="s">
        <v>2358</v>
      </c>
      <c r="AX464" s="147" t="s">
        <v>489</v>
      </c>
      <c r="AY464" s="147" t="s">
        <v>489</v>
      </c>
    </row>
    <row r="465" spans="1:51" ht="30" customHeight="1">
      <c r="A465" s="144" t="s">
        <v>663</v>
      </c>
      <c r="B465" s="144" t="s">
        <v>664</v>
      </c>
      <c r="C465" s="144" t="s">
        <v>317</v>
      </c>
      <c r="D465" s="145">
        <v>1.6999999999999999E-3</v>
      </c>
      <c r="E465" s="155">
        <f>'단가대비표(기계소방)'!O191</f>
        <v>0</v>
      </c>
      <c r="F465" s="154">
        <f t="shared" si="107"/>
        <v>0</v>
      </c>
      <c r="G465" s="155">
        <f>'단가대비표(기계소방)'!P191</f>
        <v>157068</v>
      </c>
      <c r="H465" s="154">
        <f t="shared" si="108"/>
        <v>267</v>
      </c>
      <c r="I465" s="155">
        <f>'단가대비표(기계소방)'!V191</f>
        <v>0</v>
      </c>
      <c r="J465" s="154">
        <f t="shared" si="109"/>
        <v>0</v>
      </c>
      <c r="K465" s="155">
        <f t="shared" si="110"/>
        <v>157068</v>
      </c>
      <c r="L465" s="154">
        <f t="shared" si="110"/>
        <v>267</v>
      </c>
      <c r="M465" s="144" t="s">
        <v>489</v>
      </c>
      <c r="N465" s="147" t="s">
        <v>1912</v>
      </c>
      <c r="O465" s="147" t="s">
        <v>1564</v>
      </c>
      <c r="P465" s="147" t="s">
        <v>485</v>
      </c>
      <c r="Q465" s="147" t="s">
        <v>485</v>
      </c>
      <c r="R465" s="147" t="s">
        <v>655</v>
      </c>
      <c r="S465" s="148"/>
      <c r="T465" s="148"/>
      <c r="U465" s="148"/>
      <c r="V465" s="148">
        <v>1</v>
      </c>
      <c r="W465" s="148"/>
      <c r="X465" s="148"/>
      <c r="Y465" s="148"/>
      <c r="Z465" s="148"/>
      <c r="AA465" s="148"/>
      <c r="AB465" s="148"/>
      <c r="AC465" s="148"/>
      <c r="AD465" s="148"/>
      <c r="AE465" s="148"/>
      <c r="AF465" s="148"/>
      <c r="AG465" s="148"/>
      <c r="AH465" s="148"/>
      <c r="AI465" s="148"/>
      <c r="AJ465" s="148"/>
      <c r="AK465" s="148"/>
      <c r="AL465" s="148"/>
      <c r="AM465" s="148"/>
      <c r="AN465" s="148"/>
      <c r="AO465" s="148"/>
      <c r="AP465" s="148"/>
      <c r="AQ465" s="148"/>
      <c r="AR465" s="148"/>
      <c r="AS465" s="148"/>
      <c r="AT465" s="148"/>
      <c r="AU465" s="148"/>
      <c r="AV465" s="147" t="s">
        <v>489</v>
      </c>
      <c r="AW465" s="147" t="s">
        <v>2358</v>
      </c>
      <c r="AX465" s="147" t="s">
        <v>489</v>
      </c>
      <c r="AY465" s="147" t="s">
        <v>489</v>
      </c>
    </row>
    <row r="466" spans="1:51" ht="30" customHeight="1">
      <c r="A466" s="144" t="s">
        <v>666</v>
      </c>
      <c r="B466" s="144" t="s">
        <v>667</v>
      </c>
      <c r="C466" s="144" t="s">
        <v>387</v>
      </c>
      <c r="D466" s="145">
        <v>1</v>
      </c>
      <c r="E466" s="155">
        <f>TRUNC(SUMIF(V460:V466, RIGHTB(O466, 1), H460:H466)*U466, 2)</f>
        <v>151.07</v>
      </c>
      <c r="F466" s="154">
        <f t="shared" si="107"/>
        <v>151</v>
      </c>
      <c r="G466" s="155">
        <v>0</v>
      </c>
      <c r="H466" s="154">
        <f t="shared" si="108"/>
        <v>0</v>
      </c>
      <c r="I466" s="155">
        <v>0</v>
      </c>
      <c r="J466" s="154">
        <f t="shared" si="109"/>
        <v>0</v>
      </c>
      <c r="K466" s="155">
        <f t="shared" si="110"/>
        <v>151</v>
      </c>
      <c r="L466" s="154">
        <f t="shared" si="110"/>
        <v>151</v>
      </c>
      <c r="M466" s="144" t="s">
        <v>489</v>
      </c>
      <c r="N466" s="147" t="s">
        <v>1912</v>
      </c>
      <c r="O466" s="147" t="s">
        <v>1568</v>
      </c>
      <c r="P466" s="147" t="s">
        <v>485</v>
      </c>
      <c r="Q466" s="147" t="s">
        <v>485</v>
      </c>
      <c r="R466" s="147" t="s">
        <v>485</v>
      </c>
      <c r="S466" s="148">
        <v>1</v>
      </c>
      <c r="T466" s="148">
        <v>0</v>
      </c>
      <c r="U466" s="148">
        <v>0.03</v>
      </c>
      <c r="V466" s="148"/>
      <c r="W466" s="148"/>
      <c r="X466" s="148"/>
      <c r="Y466" s="148"/>
      <c r="Z466" s="148"/>
      <c r="AA466" s="148"/>
      <c r="AB466" s="148"/>
      <c r="AC466" s="148"/>
      <c r="AD466" s="148"/>
      <c r="AE466" s="148"/>
      <c r="AF466" s="148"/>
      <c r="AG466" s="148"/>
      <c r="AH466" s="148"/>
      <c r="AI466" s="148"/>
      <c r="AJ466" s="148"/>
      <c r="AK466" s="148"/>
      <c r="AL466" s="148"/>
      <c r="AM466" s="148"/>
      <c r="AN466" s="148"/>
      <c r="AO466" s="148"/>
      <c r="AP466" s="148"/>
      <c r="AQ466" s="148"/>
      <c r="AR466" s="148"/>
      <c r="AS466" s="148"/>
      <c r="AT466" s="148"/>
      <c r="AU466" s="148"/>
      <c r="AV466" s="147" t="s">
        <v>489</v>
      </c>
      <c r="AW466" s="147" t="s">
        <v>2359</v>
      </c>
      <c r="AX466" s="147" t="s">
        <v>489</v>
      </c>
      <c r="AY466" s="147" t="s">
        <v>489</v>
      </c>
    </row>
    <row r="467" spans="1:51" ht="30" customHeight="1">
      <c r="A467" s="144" t="s">
        <v>993</v>
      </c>
      <c r="B467" s="144" t="s">
        <v>489</v>
      </c>
      <c r="C467" s="144" t="s">
        <v>489</v>
      </c>
      <c r="D467" s="145"/>
      <c r="E467" s="155"/>
      <c r="F467" s="154">
        <f>TRUNC(SUMIF(N460:N466, N459, F460:F466),0)</f>
        <v>1131</v>
      </c>
      <c r="G467" s="155"/>
      <c r="H467" s="154">
        <f>TRUNC(SUMIF(N460:N466, N459, H460:H466),0)</f>
        <v>5035</v>
      </c>
      <c r="I467" s="155"/>
      <c r="J467" s="154">
        <f>TRUNC(SUMIF(N460:N466, N459, J460:J466),0)</f>
        <v>0</v>
      </c>
      <c r="K467" s="155"/>
      <c r="L467" s="154">
        <f>F467+H467+J467</f>
        <v>6166</v>
      </c>
      <c r="M467" s="144" t="s">
        <v>489</v>
      </c>
      <c r="N467" s="147" t="s">
        <v>668</v>
      </c>
      <c r="O467" s="147" t="s">
        <v>668</v>
      </c>
      <c r="P467" s="147" t="s">
        <v>489</v>
      </c>
      <c r="Q467" s="147" t="s">
        <v>489</v>
      </c>
      <c r="R467" s="147" t="s">
        <v>489</v>
      </c>
      <c r="S467" s="148"/>
      <c r="T467" s="148"/>
      <c r="U467" s="148"/>
      <c r="V467" s="148"/>
      <c r="W467" s="148"/>
      <c r="X467" s="148"/>
      <c r="Y467" s="148"/>
      <c r="Z467" s="148"/>
      <c r="AA467" s="148"/>
      <c r="AB467" s="148"/>
      <c r="AC467" s="148"/>
      <c r="AD467" s="148"/>
      <c r="AE467" s="148"/>
      <c r="AF467" s="148"/>
      <c r="AG467" s="148"/>
      <c r="AH467" s="148"/>
      <c r="AI467" s="148"/>
      <c r="AJ467" s="148"/>
      <c r="AK467" s="148"/>
      <c r="AL467" s="148"/>
      <c r="AM467" s="148"/>
      <c r="AN467" s="148"/>
      <c r="AO467" s="148"/>
      <c r="AP467" s="148"/>
      <c r="AQ467" s="148"/>
      <c r="AR467" s="148"/>
      <c r="AS467" s="148"/>
      <c r="AT467" s="148"/>
      <c r="AU467" s="148"/>
      <c r="AV467" s="147" t="s">
        <v>489</v>
      </c>
      <c r="AW467" s="147" t="s">
        <v>489</v>
      </c>
      <c r="AX467" s="147" t="s">
        <v>489</v>
      </c>
      <c r="AY467" s="147" t="s">
        <v>489</v>
      </c>
    </row>
    <row r="468" spans="1:51" ht="30" customHeight="1">
      <c r="A468" s="145"/>
      <c r="B468" s="145"/>
      <c r="C468" s="145"/>
      <c r="D468" s="145"/>
      <c r="E468" s="155"/>
      <c r="F468" s="154"/>
      <c r="G468" s="155"/>
      <c r="H468" s="154"/>
      <c r="I468" s="155"/>
      <c r="J468" s="154"/>
      <c r="K468" s="155"/>
      <c r="L468" s="154"/>
      <c r="M468" s="145"/>
    </row>
    <row r="469" spans="1:51" ht="30" customHeight="1">
      <c r="A469" s="311" t="s">
        <v>1163</v>
      </c>
      <c r="B469" s="311"/>
      <c r="C469" s="311"/>
      <c r="D469" s="311"/>
      <c r="E469" s="312"/>
      <c r="F469" s="313"/>
      <c r="G469" s="312"/>
      <c r="H469" s="313"/>
      <c r="I469" s="312"/>
      <c r="J469" s="313"/>
      <c r="K469" s="312"/>
      <c r="L469" s="313"/>
      <c r="M469" s="311"/>
      <c r="N469" s="153" t="s">
        <v>1914</v>
      </c>
    </row>
    <row r="470" spans="1:51" ht="30" customHeight="1">
      <c r="A470" s="144" t="s">
        <v>1046</v>
      </c>
      <c r="B470" s="144" t="s">
        <v>1164</v>
      </c>
      <c r="C470" s="144" t="s">
        <v>671</v>
      </c>
      <c r="D470" s="145">
        <v>1.05</v>
      </c>
      <c r="E470" s="155">
        <f>'단가대비표(기계소방)'!O73</f>
        <v>2080</v>
      </c>
      <c r="F470" s="154">
        <f t="shared" ref="F470:F475" si="111">TRUNC(E470*D470,1)</f>
        <v>2184</v>
      </c>
      <c r="G470" s="155">
        <f>'단가대비표(기계소방)'!P73</f>
        <v>0</v>
      </c>
      <c r="H470" s="154">
        <f t="shared" ref="H470:H475" si="112">TRUNC(G470*D470,1)</f>
        <v>0</v>
      </c>
      <c r="I470" s="155">
        <f>'단가대비표(기계소방)'!V73</f>
        <v>0</v>
      </c>
      <c r="J470" s="154">
        <f t="shared" ref="J470:J475" si="113">TRUNC(I470*D470,1)</f>
        <v>0</v>
      </c>
      <c r="K470" s="155">
        <f t="shared" ref="K470:L475" si="114">TRUNC(E470+G470+I470,1)</f>
        <v>2080</v>
      </c>
      <c r="L470" s="154">
        <f t="shared" si="114"/>
        <v>2184</v>
      </c>
      <c r="M470" s="144" t="s">
        <v>489</v>
      </c>
      <c r="N470" s="147" t="s">
        <v>1914</v>
      </c>
      <c r="O470" s="147" t="s">
        <v>2360</v>
      </c>
      <c r="P470" s="147" t="s">
        <v>485</v>
      </c>
      <c r="Q470" s="147" t="s">
        <v>485</v>
      </c>
      <c r="R470" s="147" t="s">
        <v>655</v>
      </c>
      <c r="S470" s="148"/>
      <c r="T470" s="148"/>
      <c r="U470" s="148"/>
      <c r="V470" s="148"/>
      <c r="W470" s="148"/>
      <c r="X470" s="148"/>
      <c r="Y470" s="148"/>
      <c r="Z470" s="148"/>
      <c r="AA470" s="148"/>
      <c r="AB470" s="148"/>
      <c r="AC470" s="148"/>
      <c r="AD470" s="148"/>
      <c r="AE470" s="148"/>
      <c r="AF470" s="148"/>
      <c r="AG470" s="148"/>
      <c r="AH470" s="148"/>
      <c r="AI470" s="148"/>
      <c r="AJ470" s="148"/>
      <c r="AK470" s="148"/>
      <c r="AL470" s="148"/>
      <c r="AM470" s="148"/>
      <c r="AN470" s="148"/>
      <c r="AO470" s="148"/>
      <c r="AP470" s="148"/>
      <c r="AQ470" s="148"/>
      <c r="AR470" s="148"/>
      <c r="AS470" s="148"/>
      <c r="AT470" s="148"/>
      <c r="AU470" s="148"/>
      <c r="AV470" s="147" t="s">
        <v>489</v>
      </c>
      <c r="AW470" s="147" t="s">
        <v>2361</v>
      </c>
      <c r="AX470" s="147" t="s">
        <v>489</v>
      </c>
      <c r="AY470" s="147" t="s">
        <v>489</v>
      </c>
    </row>
    <row r="471" spans="1:51" ht="30" customHeight="1">
      <c r="A471" s="144" t="s">
        <v>1048</v>
      </c>
      <c r="B471" s="144" t="s">
        <v>1049</v>
      </c>
      <c r="C471" s="144" t="s">
        <v>842</v>
      </c>
      <c r="D471" s="145">
        <v>0.36</v>
      </c>
      <c r="E471" s="155">
        <f>'단가대비표(기계소방)'!O59</f>
        <v>1280</v>
      </c>
      <c r="F471" s="154">
        <f t="shared" si="111"/>
        <v>460.8</v>
      </c>
      <c r="G471" s="155">
        <f>'단가대비표(기계소방)'!P59</f>
        <v>0</v>
      </c>
      <c r="H471" s="154">
        <f t="shared" si="112"/>
        <v>0</v>
      </c>
      <c r="I471" s="155">
        <f>'단가대비표(기계소방)'!V59</f>
        <v>0</v>
      </c>
      <c r="J471" s="154">
        <f t="shared" si="113"/>
        <v>0</v>
      </c>
      <c r="K471" s="155">
        <f t="shared" si="114"/>
        <v>1280</v>
      </c>
      <c r="L471" s="154">
        <f t="shared" si="114"/>
        <v>460.8</v>
      </c>
      <c r="M471" s="144" t="s">
        <v>489</v>
      </c>
      <c r="N471" s="147" t="s">
        <v>1914</v>
      </c>
      <c r="O471" s="147" t="s">
        <v>2078</v>
      </c>
      <c r="P471" s="147" t="s">
        <v>485</v>
      </c>
      <c r="Q471" s="147" t="s">
        <v>485</v>
      </c>
      <c r="R471" s="147" t="s">
        <v>655</v>
      </c>
      <c r="S471" s="148"/>
      <c r="T471" s="148"/>
      <c r="U471" s="148"/>
      <c r="V471" s="148"/>
      <c r="W471" s="148"/>
      <c r="X471" s="148"/>
      <c r="Y471" s="148"/>
      <c r="Z471" s="148"/>
      <c r="AA471" s="148"/>
      <c r="AB471" s="148"/>
      <c r="AC471" s="148"/>
      <c r="AD471" s="148"/>
      <c r="AE471" s="148"/>
      <c r="AF471" s="148"/>
      <c r="AG471" s="148"/>
      <c r="AH471" s="148"/>
      <c r="AI471" s="148"/>
      <c r="AJ471" s="148"/>
      <c r="AK471" s="148"/>
      <c r="AL471" s="148"/>
      <c r="AM471" s="148"/>
      <c r="AN471" s="148"/>
      <c r="AO471" s="148"/>
      <c r="AP471" s="148"/>
      <c r="AQ471" s="148"/>
      <c r="AR471" s="148"/>
      <c r="AS471" s="148"/>
      <c r="AT471" s="148"/>
      <c r="AU471" s="148"/>
      <c r="AV471" s="147" t="s">
        <v>489</v>
      </c>
      <c r="AW471" s="147" t="s">
        <v>2362</v>
      </c>
      <c r="AX471" s="147" t="s">
        <v>489</v>
      </c>
      <c r="AY471" s="147" t="s">
        <v>489</v>
      </c>
    </row>
    <row r="472" spans="1:51" ht="30" customHeight="1">
      <c r="A472" s="144" t="s">
        <v>1050</v>
      </c>
      <c r="B472" s="144" t="s">
        <v>1051</v>
      </c>
      <c r="C472" s="144" t="s">
        <v>169</v>
      </c>
      <c r="D472" s="145">
        <v>0.32</v>
      </c>
      <c r="E472" s="155">
        <f>'단가대비표(기계소방)'!O60</f>
        <v>360</v>
      </c>
      <c r="F472" s="154">
        <f t="shared" si="111"/>
        <v>115.2</v>
      </c>
      <c r="G472" s="155">
        <f>'단가대비표(기계소방)'!P60</f>
        <v>0</v>
      </c>
      <c r="H472" s="154">
        <f t="shared" si="112"/>
        <v>0</v>
      </c>
      <c r="I472" s="155">
        <f>'단가대비표(기계소방)'!V60</f>
        <v>0</v>
      </c>
      <c r="J472" s="154">
        <f t="shared" si="113"/>
        <v>0</v>
      </c>
      <c r="K472" s="155">
        <f t="shared" si="114"/>
        <v>360</v>
      </c>
      <c r="L472" s="154">
        <f t="shared" si="114"/>
        <v>115.2</v>
      </c>
      <c r="M472" s="144" t="s">
        <v>489</v>
      </c>
      <c r="N472" s="147" t="s">
        <v>1914</v>
      </c>
      <c r="O472" s="147" t="s">
        <v>2080</v>
      </c>
      <c r="P472" s="147" t="s">
        <v>485</v>
      </c>
      <c r="Q472" s="147" t="s">
        <v>485</v>
      </c>
      <c r="R472" s="147" t="s">
        <v>655</v>
      </c>
      <c r="S472" s="148"/>
      <c r="T472" s="148"/>
      <c r="U472" s="148"/>
      <c r="V472" s="148"/>
      <c r="W472" s="148"/>
      <c r="X472" s="148"/>
      <c r="Y472" s="148"/>
      <c r="Z472" s="148"/>
      <c r="AA472" s="148"/>
      <c r="AB472" s="148"/>
      <c r="AC472" s="148"/>
      <c r="AD472" s="148"/>
      <c r="AE472" s="148"/>
      <c r="AF472" s="148"/>
      <c r="AG472" s="148"/>
      <c r="AH472" s="148"/>
      <c r="AI472" s="148"/>
      <c r="AJ472" s="148"/>
      <c r="AK472" s="148"/>
      <c r="AL472" s="148"/>
      <c r="AM472" s="148"/>
      <c r="AN472" s="148"/>
      <c r="AO472" s="148"/>
      <c r="AP472" s="148"/>
      <c r="AQ472" s="148"/>
      <c r="AR472" s="148"/>
      <c r="AS472" s="148"/>
      <c r="AT472" s="148"/>
      <c r="AU472" s="148"/>
      <c r="AV472" s="147" t="s">
        <v>489</v>
      </c>
      <c r="AW472" s="147" t="s">
        <v>2363</v>
      </c>
      <c r="AX472" s="147" t="s">
        <v>489</v>
      </c>
      <c r="AY472" s="147" t="s">
        <v>489</v>
      </c>
    </row>
    <row r="473" spans="1:51" ht="30" customHeight="1">
      <c r="A473" s="144" t="s">
        <v>1052</v>
      </c>
      <c r="B473" s="144" t="s">
        <v>664</v>
      </c>
      <c r="C473" s="144" t="s">
        <v>317</v>
      </c>
      <c r="D473" s="145">
        <v>2.63E-2</v>
      </c>
      <c r="E473" s="155">
        <f>'단가대비표(기계소방)'!O197</f>
        <v>0</v>
      </c>
      <c r="F473" s="154">
        <f t="shared" si="111"/>
        <v>0</v>
      </c>
      <c r="G473" s="155">
        <f>'단가대비표(기계소방)'!P197</f>
        <v>194048</v>
      </c>
      <c r="H473" s="154">
        <f t="shared" si="112"/>
        <v>5103.3999999999996</v>
      </c>
      <c r="I473" s="155">
        <f>'단가대비표(기계소방)'!V197</f>
        <v>0</v>
      </c>
      <c r="J473" s="154">
        <f t="shared" si="113"/>
        <v>0</v>
      </c>
      <c r="K473" s="155">
        <f t="shared" si="114"/>
        <v>194048</v>
      </c>
      <c r="L473" s="154">
        <f t="shared" si="114"/>
        <v>5103.3999999999996</v>
      </c>
      <c r="M473" s="144" t="s">
        <v>489</v>
      </c>
      <c r="N473" s="147" t="s">
        <v>1914</v>
      </c>
      <c r="O473" s="147" t="s">
        <v>2082</v>
      </c>
      <c r="P473" s="147" t="s">
        <v>485</v>
      </c>
      <c r="Q473" s="147" t="s">
        <v>485</v>
      </c>
      <c r="R473" s="147" t="s">
        <v>655</v>
      </c>
      <c r="S473" s="148"/>
      <c r="T473" s="148"/>
      <c r="U473" s="148"/>
      <c r="V473" s="148">
        <v>1</v>
      </c>
      <c r="W473" s="148"/>
      <c r="X473" s="148"/>
      <c r="Y473" s="148"/>
      <c r="Z473" s="148"/>
      <c r="AA473" s="148"/>
      <c r="AB473" s="148"/>
      <c r="AC473" s="148"/>
      <c r="AD473" s="148"/>
      <c r="AE473" s="148"/>
      <c r="AF473" s="148"/>
      <c r="AG473" s="148"/>
      <c r="AH473" s="148"/>
      <c r="AI473" s="148"/>
      <c r="AJ473" s="148"/>
      <c r="AK473" s="148"/>
      <c r="AL473" s="148"/>
      <c r="AM473" s="148"/>
      <c r="AN473" s="148"/>
      <c r="AO473" s="148"/>
      <c r="AP473" s="148"/>
      <c r="AQ473" s="148"/>
      <c r="AR473" s="148"/>
      <c r="AS473" s="148"/>
      <c r="AT473" s="148"/>
      <c r="AU473" s="148"/>
      <c r="AV473" s="147" t="s">
        <v>489</v>
      </c>
      <c r="AW473" s="147" t="s">
        <v>2364</v>
      </c>
      <c r="AX473" s="147" t="s">
        <v>489</v>
      </c>
      <c r="AY473" s="147" t="s">
        <v>489</v>
      </c>
    </row>
    <row r="474" spans="1:51" ht="30" customHeight="1">
      <c r="A474" s="144" t="s">
        <v>663</v>
      </c>
      <c r="B474" s="144" t="s">
        <v>664</v>
      </c>
      <c r="C474" s="144" t="s">
        <v>317</v>
      </c>
      <c r="D474" s="145">
        <v>1.6999999999999999E-3</v>
      </c>
      <c r="E474" s="155">
        <f>'단가대비표(기계소방)'!O191</f>
        <v>0</v>
      </c>
      <c r="F474" s="154">
        <f t="shared" si="111"/>
        <v>0</v>
      </c>
      <c r="G474" s="155">
        <f>'단가대비표(기계소방)'!P191</f>
        <v>157068</v>
      </c>
      <c r="H474" s="154">
        <f t="shared" si="112"/>
        <v>267</v>
      </c>
      <c r="I474" s="155">
        <f>'단가대비표(기계소방)'!V191</f>
        <v>0</v>
      </c>
      <c r="J474" s="154">
        <f t="shared" si="113"/>
        <v>0</v>
      </c>
      <c r="K474" s="155">
        <f t="shared" si="114"/>
        <v>157068</v>
      </c>
      <c r="L474" s="154">
        <f t="shared" si="114"/>
        <v>267</v>
      </c>
      <c r="M474" s="144" t="s">
        <v>489</v>
      </c>
      <c r="N474" s="147" t="s">
        <v>1914</v>
      </c>
      <c r="O474" s="147" t="s">
        <v>1564</v>
      </c>
      <c r="P474" s="147" t="s">
        <v>485</v>
      </c>
      <c r="Q474" s="147" t="s">
        <v>485</v>
      </c>
      <c r="R474" s="147" t="s">
        <v>655</v>
      </c>
      <c r="S474" s="148"/>
      <c r="T474" s="148"/>
      <c r="U474" s="148"/>
      <c r="V474" s="148">
        <v>1</v>
      </c>
      <c r="W474" s="148"/>
      <c r="X474" s="148"/>
      <c r="Y474" s="148"/>
      <c r="Z474" s="148"/>
      <c r="AA474" s="148"/>
      <c r="AB474" s="148"/>
      <c r="AC474" s="148"/>
      <c r="AD474" s="148"/>
      <c r="AE474" s="148"/>
      <c r="AF474" s="148"/>
      <c r="AG474" s="148"/>
      <c r="AH474" s="148"/>
      <c r="AI474" s="148"/>
      <c r="AJ474" s="148"/>
      <c r="AK474" s="148"/>
      <c r="AL474" s="148"/>
      <c r="AM474" s="148"/>
      <c r="AN474" s="148"/>
      <c r="AO474" s="148"/>
      <c r="AP474" s="148"/>
      <c r="AQ474" s="148"/>
      <c r="AR474" s="148"/>
      <c r="AS474" s="148"/>
      <c r="AT474" s="148"/>
      <c r="AU474" s="148"/>
      <c r="AV474" s="147" t="s">
        <v>489</v>
      </c>
      <c r="AW474" s="147" t="s">
        <v>2365</v>
      </c>
      <c r="AX474" s="147" t="s">
        <v>489</v>
      </c>
      <c r="AY474" s="147" t="s">
        <v>489</v>
      </c>
    </row>
    <row r="475" spans="1:51" ht="30" customHeight="1">
      <c r="A475" s="144" t="s">
        <v>666</v>
      </c>
      <c r="B475" s="144" t="s">
        <v>667</v>
      </c>
      <c r="C475" s="144" t="s">
        <v>387</v>
      </c>
      <c r="D475" s="145">
        <v>1</v>
      </c>
      <c r="E475" s="155">
        <f>TRUNC(SUMIF(V470:V475, RIGHTB(O475, 1), H470:H475)*U475, 2)</f>
        <v>161.11000000000001</v>
      </c>
      <c r="F475" s="154">
        <f t="shared" si="111"/>
        <v>161.1</v>
      </c>
      <c r="G475" s="155">
        <v>0</v>
      </c>
      <c r="H475" s="154">
        <f t="shared" si="112"/>
        <v>0</v>
      </c>
      <c r="I475" s="155">
        <v>0</v>
      </c>
      <c r="J475" s="154">
        <f t="shared" si="113"/>
        <v>0</v>
      </c>
      <c r="K475" s="155">
        <f t="shared" si="114"/>
        <v>161.1</v>
      </c>
      <c r="L475" s="154">
        <f t="shared" si="114"/>
        <v>161.1</v>
      </c>
      <c r="M475" s="144" t="s">
        <v>489</v>
      </c>
      <c r="N475" s="147" t="s">
        <v>1914</v>
      </c>
      <c r="O475" s="147" t="s">
        <v>1568</v>
      </c>
      <c r="P475" s="147" t="s">
        <v>485</v>
      </c>
      <c r="Q475" s="147" t="s">
        <v>485</v>
      </c>
      <c r="R475" s="147" t="s">
        <v>485</v>
      </c>
      <c r="S475" s="148">
        <v>1</v>
      </c>
      <c r="T475" s="148">
        <v>0</v>
      </c>
      <c r="U475" s="148">
        <v>0.03</v>
      </c>
      <c r="V475" s="148"/>
      <c r="W475" s="148"/>
      <c r="X475" s="148"/>
      <c r="Y475" s="148"/>
      <c r="Z475" s="148"/>
      <c r="AA475" s="148"/>
      <c r="AB475" s="148"/>
      <c r="AC475" s="148"/>
      <c r="AD475" s="148"/>
      <c r="AE475" s="148"/>
      <c r="AF475" s="148"/>
      <c r="AG475" s="148"/>
      <c r="AH475" s="148"/>
      <c r="AI475" s="148"/>
      <c r="AJ475" s="148"/>
      <c r="AK475" s="148"/>
      <c r="AL475" s="148"/>
      <c r="AM475" s="148"/>
      <c r="AN475" s="148"/>
      <c r="AO475" s="148"/>
      <c r="AP475" s="148"/>
      <c r="AQ475" s="148"/>
      <c r="AR475" s="148"/>
      <c r="AS475" s="148"/>
      <c r="AT475" s="148"/>
      <c r="AU475" s="148"/>
      <c r="AV475" s="147" t="s">
        <v>489</v>
      </c>
      <c r="AW475" s="147" t="s">
        <v>2366</v>
      </c>
      <c r="AX475" s="147" t="s">
        <v>489</v>
      </c>
      <c r="AY475" s="147" t="s">
        <v>489</v>
      </c>
    </row>
    <row r="476" spans="1:51" ht="30" customHeight="1">
      <c r="A476" s="144" t="s">
        <v>993</v>
      </c>
      <c r="B476" s="144" t="s">
        <v>489</v>
      </c>
      <c r="C476" s="144" t="s">
        <v>489</v>
      </c>
      <c r="D476" s="145"/>
      <c r="E476" s="155"/>
      <c r="F476" s="154">
        <f>TRUNC(SUMIF(N470:N475, N469, F470:F475),0)</f>
        <v>2921</v>
      </c>
      <c r="G476" s="155"/>
      <c r="H476" s="154">
        <f>TRUNC(SUMIF(N470:N475, N469, H470:H475),0)</f>
        <v>5370</v>
      </c>
      <c r="I476" s="155"/>
      <c r="J476" s="154">
        <f>TRUNC(SUMIF(N470:N475, N469, J470:J475),0)</f>
        <v>0</v>
      </c>
      <c r="K476" s="155"/>
      <c r="L476" s="154">
        <f>F476+H476+J476</f>
        <v>8291</v>
      </c>
      <c r="M476" s="144" t="s">
        <v>489</v>
      </c>
      <c r="N476" s="147" t="s">
        <v>668</v>
      </c>
      <c r="O476" s="147" t="s">
        <v>668</v>
      </c>
      <c r="P476" s="147" t="s">
        <v>489</v>
      </c>
      <c r="Q476" s="147" t="s">
        <v>489</v>
      </c>
      <c r="R476" s="147" t="s">
        <v>489</v>
      </c>
      <c r="S476" s="148"/>
      <c r="T476" s="148"/>
      <c r="U476" s="148"/>
      <c r="V476" s="148"/>
      <c r="W476" s="148"/>
      <c r="X476" s="148"/>
      <c r="Y476" s="148"/>
      <c r="Z476" s="148"/>
      <c r="AA476" s="148"/>
      <c r="AB476" s="148"/>
      <c r="AC476" s="148"/>
      <c r="AD476" s="148"/>
      <c r="AE476" s="148"/>
      <c r="AF476" s="148"/>
      <c r="AG476" s="148"/>
      <c r="AH476" s="148"/>
      <c r="AI476" s="148"/>
      <c r="AJ476" s="148"/>
      <c r="AK476" s="148"/>
      <c r="AL476" s="148"/>
      <c r="AM476" s="148"/>
      <c r="AN476" s="148"/>
      <c r="AO476" s="148"/>
      <c r="AP476" s="148"/>
      <c r="AQ476" s="148"/>
      <c r="AR476" s="148"/>
      <c r="AS476" s="148"/>
      <c r="AT476" s="148"/>
      <c r="AU476" s="148"/>
      <c r="AV476" s="147" t="s">
        <v>489</v>
      </c>
      <c r="AW476" s="147" t="s">
        <v>489</v>
      </c>
      <c r="AX476" s="147" t="s">
        <v>489</v>
      </c>
      <c r="AY476" s="147" t="s">
        <v>489</v>
      </c>
    </row>
    <row r="477" spans="1:51" ht="30" customHeight="1">
      <c r="A477" s="145"/>
      <c r="B477" s="145"/>
      <c r="C477" s="145"/>
      <c r="D477" s="145"/>
      <c r="E477" s="155"/>
      <c r="F477" s="154"/>
      <c r="G477" s="155"/>
      <c r="H477" s="154"/>
      <c r="I477" s="155"/>
      <c r="J477" s="154"/>
      <c r="K477" s="155"/>
      <c r="L477" s="154"/>
      <c r="M477" s="145"/>
    </row>
    <row r="478" spans="1:51" ht="30" customHeight="1">
      <c r="A478" s="311" t="s">
        <v>1165</v>
      </c>
      <c r="B478" s="311"/>
      <c r="C478" s="311"/>
      <c r="D478" s="311"/>
      <c r="E478" s="312"/>
      <c r="F478" s="313"/>
      <c r="G478" s="312"/>
      <c r="H478" s="313"/>
      <c r="I478" s="312"/>
      <c r="J478" s="313"/>
      <c r="K478" s="312"/>
      <c r="L478" s="313"/>
      <c r="M478" s="311"/>
      <c r="N478" s="153" t="s">
        <v>1916</v>
      </c>
    </row>
    <row r="479" spans="1:51" ht="30" customHeight="1">
      <c r="A479" s="144" t="s">
        <v>1046</v>
      </c>
      <c r="B479" s="144" t="s">
        <v>1166</v>
      </c>
      <c r="C479" s="144" t="s">
        <v>671</v>
      </c>
      <c r="D479" s="145">
        <v>1.05</v>
      </c>
      <c r="E479" s="155">
        <f>'단가대비표(기계소방)'!O74</f>
        <v>2281</v>
      </c>
      <c r="F479" s="154">
        <f t="shared" ref="F479:F484" si="115">TRUNC(E479*D479,1)</f>
        <v>2395</v>
      </c>
      <c r="G479" s="155">
        <f>'단가대비표(기계소방)'!P74</f>
        <v>0</v>
      </c>
      <c r="H479" s="154">
        <f t="shared" ref="H479:H484" si="116">TRUNC(G479*D479,1)</f>
        <v>0</v>
      </c>
      <c r="I479" s="155">
        <f>'단가대비표(기계소방)'!V74</f>
        <v>0</v>
      </c>
      <c r="J479" s="154">
        <f t="shared" ref="J479:J484" si="117">TRUNC(I479*D479,1)</f>
        <v>0</v>
      </c>
      <c r="K479" s="155">
        <f t="shared" ref="K479:L484" si="118">TRUNC(E479+G479+I479,1)</f>
        <v>2281</v>
      </c>
      <c r="L479" s="154">
        <f t="shared" si="118"/>
        <v>2395</v>
      </c>
      <c r="M479" s="144" t="s">
        <v>489</v>
      </c>
      <c r="N479" s="147" t="s">
        <v>1916</v>
      </c>
      <c r="O479" s="147" t="s">
        <v>2367</v>
      </c>
      <c r="P479" s="147" t="s">
        <v>485</v>
      </c>
      <c r="Q479" s="147" t="s">
        <v>485</v>
      </c>
      <c r="R479" s="147" t="s">
        <v>655</v>
      </c>
      <c r="S479" s="148"/>
      <c r="T479" s="148"/>
      <c r="U479" s="148"/>
      <c r="V479" s="148"/>
      <c r="W479" s="148"/>
      <c r="X479" s="148"/>
      <c r="Y479" s="148"/>
      <c r="Z479" s="148"/>
      <c r="AA479" s="148"/>
      <c r="AB479" s="148"/>
      <c r="AC479" s="148"/>
      <c r="AD479" s="148"/>
      <c r="AE479" s="148"/>
      <c r="AF479" s="148"/>
      <c r="AG479" s="148"/>
      <c r="AH479" s="148"/>
      <c r="AI479" s="148"/>
      <c r="AJ479" s="148"/>
      <c r="AK479" s="148"/>
      <c r="AL479" s="148"/>
      <c r="AM479" s="148"/>
      <c r="AN479" s="148"/>
      <c r="AO479" s="148"/>
      <c r="AP479" s="148"/>
      <c r="AQ479" s="148"/>
      <c r="AR479" s="148"/>
      <c r="AS479" s="148"/>
      <c r="AT479" s="148"/>
      <c r="AU479" s="148"/>
      <c r="AV479" s="147" t="s">
        <v>489</v>
      </c>
      <c r="AW479" s="147" t="s">
        <v>2368</v>
      </c>
      <c r="AX479" s="147" t="s">
        <v>489</v>
      </c>
      <c r="AY479" s="147" t="s">
        <v>489</v>
      </c>
    </row>
    <row r="480" spans="1:51" ht="30" customHeight="1">
      <c r="A480" s="144" t="s">
        <v>1048</v>
      </c>
      <c r="B480" s="144" t="s">
        <v>1049</v>
      </c>
      <c r="C480" s="144" t="s">
        <v>842</v>
      </c>
      <c r="D480" s="145">
        <v>0.4</v>
      </c>
      <c r="E480" s="155">
        <f>'단가대비표(기계소방)'!O59</f>
        <v>1280</v>
      </c>
      <c r="F480" s="154">
        <f t="shared" si="115"/>
        <v>512</v>
      </c>
      <c r="G480" s="155">
        <f>'단가대비표(기계소방)'!P59</f>
        <v>0</v>
      </c>
      <c r="H480" s="154">
        <f t="shared" si="116"/>
        <v>0</v>
      </c>
      <c r="I480" s="155">
        <f>'단가대비표(기계소방)'!V59</f>
        <v>0</v>
      </c>
      <c r="J480" s="154">
        <f t="shared" si="117"/>
        <v>0</v>
      </c>
      <c r="K480" s="155">
        <f t="shared" si="118"/>
        <v>1280</v>
      </c>
      <c r="L480" s="154">
        <f t="shared" si="118"/>
        <v>512</v>
      </c>
      <c r="M480" s="144" t="s">
        <v>489</v>
      </c>
      <c r="N480" s="147" t="s">
        <v>1916</v>
      </c>
      <c r="O480" s="147" t="s">
        <v>2078</v>
      </c>
      <c r="P480" s="147" t="s">
        <v>485</v>
      </c>
      <c r="Q480" s="147" t="s">
        <v>485</v>
      </c>
      <c r="R480" s="147" t="s">
        <v>655</v>
      </c>
      <c r="S480" s="148"/>
      <c r="T480" s="148"/>
      <c r="U480" s="148"/>
      <c r="V480" s="148"/>
      <c r="W480" s="148"/>
      <c r="X480" s="148"/>
      <c r="Y480" s="148"/>
      <c r="Z480" s="148"/>
      <c r="AA480" s="148"/>
      <c r="AB480" s="148"/>
      <c r="AC480" s="148"/>
      <c r="AD480" s="148"/>
      <c r="AE480" s="148"/>
      <c r="AF480" s="148"/>
      <c r="AG480" s="148"/>
      <c r="AH480" s="148"/>
      <c r="AI480" s="148"/>
      <c r="AJ480" s="148"/>
      <c r="AK480" s="148"/>
      <c r="AL480" s="148"/>
      <c r="AM480" s="148"/>
      <c r="AN480" s="148"/>
      <c r="AO480" s="148"/>
      <c r="AP480" s="148"/>
      <c r="AQ480" s="148"/>
      <c r="AR480" s="148"/>
      <c r="AS480" s="148"/>
      <c r="AT480" s="148"/>
      <c r="AU480" s="148"/>
      <c r="AV480" s="147" t="s">
        <v>489</v>
      </c>
      <c r="AW480" s="147" t="s">
        <v>2369</v>
      </c>
      <c r="AX480" s="147" t="s">
        <v>489</v>
      </c>
      <c r="AY480" s="147" t="s">
        <v>489</v>
      </c>
    </row>
    <row r="481" spans="1:51" ht="30" customHeight="1">
      <c r="A481" s="144" t="s">
        <v>1050</v>
      </c>
      <c r="B481" s="144" t="s">
        <v>1051</v>
      </c>
      <c r="C481" s="144" t="s">
        <v>169</v>
      </c>
      <c r="D481" s="145">
        <v>0.35</v>
      </c>
      <c r="E481" s="155">
        <f>'단가대비표(기계소방)'!O60</f>
        <v>360</v>
      </c>
      <c r="F481" s="154">
        <f t="shared" si="115"/>
        <v>126</v>
      </c>
      <c r="G481" s="155">
        <f>'단가대비표(기계소방)'!P60</f>
        <v>0</v>
      </c>
      <c r="H481" s="154">
        <f t="shared" si="116"/>
        <v>0</v>
      </c>
      <c r="I481" s="155">
        <f>'단가대비표(기계소방)'!V60</f>
        <v>0</v>
      </c>
      <c r="J481" s="154">
        <f t="shared" si="117"/>
        <v>0</v>
      </c>
      <c r="K481" s="155">
        <f t="shared" si="118"/>
        <v>360</v>
      </c>
      <c r="L481" s="154">
        <f t="shared" si="118"/>
        <v>126</v>
      </c>
      <c r="M481" s="144" t="s">
        <v>489</v>
      </c>
      <c r="N481" s="147" t="s">
        <v>1916</v>
      </c>
      <c r="O481" s="147" t="s">
        <v>2080</v>
      </c>
      <c r="P481" s="147" t="s">
        <v>485</v>
      </c>
      <c r="Q481" s="147" t="s">
        <v>485</v>
      </c>
      <c r="R481" s="147" t="s">
        <v>655</v>
      </c>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7" t="s">
        <v>489</v>
      </c>
      <c r="AW481" s="147" t="s">
        <v>2370</v>
      </c>
      <c r="AX481" s="147" t="s">
        <v>489</v>
      </c>
      <c r="AY481" s="147" t="s">
        <v>489</v>
      </c>
    </row>
    <row r="482" spans="1:51" ht="30" customHeight="1">
      <c r="A482" s="144" t="s">
        <v>1052</v>
      </c>
      <c r="B482" s="144" t="s">
        <v>664</v>
      </c>
      <c r="C482" s="144" t="s">
        <v>317</v>
      </c>
      <c r="D482" s="145">
        <v>3.0599999999999999E-2</v>
      </c>
      <c r="E482" s="155">
        <f>'단가대비표(기계소방)'!O197</f>
        <v>0</v>
      </c>
      <c r="F482" s="154">
        <f t="shared" si="115"/>
        <v>0</v>
      </c>
      <c r="G482" s="155">
        <f>'단가대비표(기계소방)'!P197</f>
        <v>194048</v>
      </c>
      <c r="H482" s="154">
        <f t="shared" si="116"/>
        <v>5937.8</v>
      </c>
      <c r="I482" s="155">
        <f>'단가대비표(기계소방)'!V197</f>
        <v>0</v>
      </c>
      <c r="J482" s="154">
        <f t="shared" si="117"/>
        <v>0</v>
      </c>
      <c r="K482" s="155">
        <f t="shared" si="118"/>
        <v>194048</v>
      </c>
      <c r="L482" s="154">
        <f t="shared" si="118"/>
        <v>5937.8</v>
      </c>
      <c r="M482" s="144" t="s">
        <v>489</v>
      </c>
      <c r="N482" s="147" t="s">
        <v>1916</v>
      </c>
      <c r="O482" s="147" t="s">
        <v>2082</v>
      </c>
      <c r="P482" s="147" t="s">
        <v>485</v>
      </c>
      <c r="Q482" s="147" t="s">
        <v>485</v>
      </c>
      <c r="R482" s="147" t="s">
        <v>655</v>
      </c>
      <c r="S482" s="148"/>
      <c r="T482" s="148"/>
      <c r="U482" s="148"/>
      <c r="V482" s="148">
        <v>1</v>
      </c>
      <c r="W482" s="148"/>
      <c r="X482" s="148"/>
      <c r="Y482" s="148"/>
      <c r="Z482" s="148"/>
      <c r="AA482" s="148"/>
      <c r="AB482" s="148"/>
      <c r="AC482" s="148"/>
      <c r="AD482" s="148"/>
      <c r="AE482" s="148"/>
      <c r="AF482" s="148"/>
      <c r="AG482" s="148"/>
      <c r="AH482" s="148"/>
      <c r="AI482" s="148"/>
      <c r="AJ482" s="148"/>
      <c r="AK482" s="148"/>
      <c r="AL482" s="148"/>
      <c r="AM482" s="148"/>
      <c r="AN482" s="148"/>
      <c r="AO482" s="148"/>
      <c r="AP482" s="148"/>
      <c r="AQ482" s="148"/>
      <c r="AR482" s="148"/>
      <c r="AS482" s="148"/>
      <c r="AT482" s="148"/>
      <c r="AU482" s="148"/>
      <c r="AV482" s="147" t="s">
        <v>489</v>
      </c>
      <c r="AW482" s="147" t="s">
        <v>2371</v>
      </c>
      <c r="AX482" s="147" t="s">
        <v>489</v>
      </c>
      <c r="AY482" s="147" t="s">
        <v>489</v>
      </c>
    </row>
    <row r="483" spans="1:51" ht="30" customHeight="1">
      <c r="A483" s="144" t="s">
        <v>663</v>
      </c>
      <c r="B483" s="144" t="s">
        <v>664</v>
      </c>
      <c r="C483" s="144" t="s">
        <v>317</v>
      </c>
      <c r="D483" s="145">
        <v>2.5000000000000001E-3</v>
      </c>
      <c r="E483" s="155">
        <f>'단가대비표(기계소방)'!O191</f>
        <v>0</v>
      </c>
      <c r="F483" s="154">
        <f t="shared" si="115"/>
        <v>0</v>
      </c>
      <c r="G483" s="155">
        <f>'단가대비표(기계소방)'!P191</f>
        <v>157068</v>
      </c>
      <c r="H483" s="154">
        <f t="shared" si="116"/>
        <v>392.6</v>
      </c>
      <c r="I483" s="155">
        <f>'단가대비표(기계소방)'!V191</f>
        <v>0</v>
      </c>
      <c r="J483" s="154">
        <f t="shared" si="117"/>
        <v>0</v>
      </c>
      <c r="K483" s="155">
        <f t="shared" si="118"/>
        <v>157068</v>
      </c>
      <c r="L483" s="154">
        <f t="shared" si="118"/>
        <v>392.6</v>
      </c>
      <c r="M483" s="144" t="s">
        <v>489</v>
      </c>
      <c r="N483" s="147" t="s">
        <v>1916</v>
      </c>
      <c r="O483" s="147" t="s">
        <v>1564</v>
      </c>
      <c r="P483" s="147" t="s">
        <v>485</v>
      </c>
      <c r="Q483" s="147" t="s">
        <v>485</v>
      </c>
      <c r="R483" s="147" t="s">
        <v>655</v>
      </c>
      <c r="S483" s="148"/>
      <c r="T483" s="148"/>
      <c r="U483" s="148"/>
      <c r="V483" s="148">
        <v>1</v>
      </c>
      <c r="W483" s="148"/>
      <c r="X483" s="148"/>
      <c r="Y483" s="148"/>
      <c r="Z483" s="148"/>
      <c r="AA483" s="148"/>
      <c r="AB483" s="148"/>
      <c r="AC483" s="148"/>
      <c r="AD483" s="148"/>
      <c r="AE483" s="148"/>
      <c r="AF483" s="148"/>
      <c r="AG483" s="148"/>
      <c r="AH483" s="148"/>
      <c r="AI483" s="148"/>
      <c r="AJ483" s="148"/>
      <c r="AK483" s="148"/>
      <c r="AL483" s="148"/>
      <c r="AM483" s="148"/>
      <c r="AN483" s="148"/>
      <c r="AO483" s="148"/>
      <c r="AP483" s="148"/>
      <c r="AQ483" s="148"/>
      <c r="AR483" s="148"/>
      <c r="AS483" s="148"/>
      <c r="AT483" s="148"/>
      <c r="AU483" s="148"/>
      <c r="AV483" s="147" t="s">
        <v>489</v>
      </c>
      <c r="AW483" s="147" t="s">
        <v>2372</v>
      </c>
      <c r="AX483" s="147" t="s">
        <v>489</v>
      </c>
      <c r="AY483" s="147" t="s">
        <v>489</v>
      </c>
    </row>
    <row r="484" spans="1:51" ht="30" customHeight="1">
      <c r="A484" s="144" t="s">
        <v>666</v>
      </c>
      <c r="B484" s="144" t="s">
        <v>667</v>
      </c>
      <c r="C484" s="144" t="s">
        <v>387</v>
      </c>
      <c r="D484" s="145">
        <v>1</v>
      </c>
      <c r="E484" s="155">
        <f>TRUNC(SUMIF(V479:V484, RIGHTB(O484, 1), H479:H484)*U484, 2)</f>
        <v>189.91</v>
      </c>
      <c r="F484" s="154">
        <f t="shared" si="115"/>
        <v>189.9</v>
      </c>
      <c r="G484" s="155">
        <v>0</v>
      </c>
      <c r="H484" s="154">
        <f t="shared" si="116"/>
        <v>0</v>
      </c>
      <c r="I484" s="155">
        <v>0</v>
      </c>
      <c r="J484" s="154">
        <f t="shared" si="117"/>
        <v>0</v>
      </c>
      <c r="K484" s="155">
        <f t="shared" si="118"/>
        <v>189.9</v>
      </c>
      <c r="L484" s="154">
        <f t="shared" si="118"/>
        <v>189.9</v>
      </c>
      <c r="M484" s="144" t="s">
        <v>489</v>
      </c>
      <c r="N484" s="147" t="s">
        <v>1916</v>
      </c>
      <c r="O484" s="147" t="s">
        <v>1568</v>
      </c>
      <c r="P484" s="147" t="s">
        <v>485</v>
      </c>
      <c r="Q484" s="147" t="s">
        <v>485</v>
      </c>
      <c r="R484" s="147" t="s">
        <v>485</v>
      </c>
      <c r="S484" s="148">
        <v>1</v>
      </c>
      <c r="T484" s="148">
        <v>0</v>
      </c>
      <c r="U484" s="148">
        <v>0.03</v>
      </c>
      <c r="V484" s="148"/>
      <c r="W484" s="148"/>
      <c r="X484" s="148"/>
      <c r="Y484" s="148"/>
      <c r="Z484" s="148"/>
      <c r="AA484" s="148"/>
      <c r="AB484" s="148"/>
      <c r="AC484" s="148"/>
      <c r="AD484" s="148"/>
      <c r="AE484" s="148"/>
      <c r="AF484" s="148"/>
      <c r="AG484" s="148"/>
      <c r="AH484" s="148"/>
      <c r="AI484" s="148"/>
      <c r="AJ484" s="148"/>
      <c r="AK484" s="148"/>
      <c r="AL484" s="148"/>
      <c r="AM484" s="148"/>
      <c r="AN484" s="148"/>
      <c r="AO484" s="148"/>
      <c r="AP484" s="148"/>
      <c r="AQ484" s="148"/>
      <c r="AR484" s="148"/>
      <c r="AS484" s="148"/>
      <c r="AT484" s="148"/>
      <c r="AU484" s="148"/>
      <c r="AV484" s="147" t="s">
        <v>489</v>
      </c>
      <c r="AW484" s="147" t="s">
        <v>2373</v>
      </c>
      <c r="AX484" s="147" t="s">
        <v>489</v>
      </c>
      <c r="AY484" s="147" t="s">
        <v>489</v>
      </c>
    </row>
    <row r="485" spans="1:51" ht="30" customHeight="1">
      <c r="A485" s="144" t="s">
        <v>993</v>
      </c>
      <c r="B485" s="144" t="s">
        <v>489</v>
      </c>
      <c r="C485" s="144" t="s">
        <v>489</v>
      </c>
      <c r="D485" s="145"/>
      <c r="E485" s="155"/>
      <c r="F485" s="154">
        <f>TRUNC(SUMIF(N479:N484, N478, F479:F484),0)</f>
        <v>3222</v>
      </c>
      <c r="G485" s="155"/>
      <c r="H485" s="154">
        <f>TRUNC(SUMIF(N479:N484, N478, H479:H484),0)</f>
        <v>6330</v>
      </c>
      <c r="I485" s="155"/>
      <c r="J485" s="154">
        <f>TRUNC(SUMIF(N479:N484, N478, J479:J484),0)</f>
        <v>0</v>
      </c>
      <c r="K485" s="155"/>
      <c r="L485" s="154">
        <f>F485+H485+J485</f>
        <v>9552</v>
      </c>
      <c r="M485" s="144" t="s">
        <v>489</v>
      </c>
      <c r="N485" s="147" t="s">
        <v>668</v>
      </c>
      <c r="O485" s="147" t="s">
        <v>668</v>
      </c>
      <c r="P485" s="147" t="s">
        <v>489</v>
      </c>
      <c r="Q485" s="147" t="s">
        <v>489</v>
      </c>
      <c r="R485" s="147" t="s">
        <v>489</v>
      </c>
      <c r="S485" s="148"/>
      <c r="T485" s="148"/>
      <c r="U485" s="148"/>
      <c r="V485" s="148"/>
      <c r="W485" s="148"/>
      <c r="X485" s="148"/>
      <c r="Y485" s="148"/>
      <c r="Z485" s="148"/>
      <c r="AA485" s="148"/>
      <c r="AB485" s="148"/>
      <c r="AC485" s="148"/>
      <c r="AD485" s="148"/>
      <c r="AE485" s="148"/>
      <c r="AF485" s="148"/>
      <c r="AG485" s="148"/>
      <c r="AH485" s="148"/>
      <c r="AI485" s="148"/>
      <c r="AJ485" s="148"/>
      <c r="AK485" s="148"/>
      <c r="AL485" s="148"/>
      <c r="AM485" s="148"/>
      <c r="AN485" s="148"/>
      <c r="AO485" s="148"/>
      <c r="AP485" s="148"/>
      <c r="AQ485" s="148"/>
      <c r="AR485" s="148"/>
      <c r="AS485" s="148"/>
      <c r="AT485" s="148"/>
      <c r="AU485" s="148"/>
      <c r="AV485" s="147" t="s">
        <v>489</v>
      </c>
      <c r="AW485" s="147" t="s">
        <v>489</v>
      </c>
      <c r="AX485" s="147" t="s">
        <v>489</v>
      </c>
      <c r="AY485" s="147" t="s">
        <v>489</v>
      </c>
    </row>
    <row r="486" spans="1:51" ht="30" customHeight="1">
      <c r="A486" s="145"/>
      <c r="B486" s="145"/>
      <c r="C486" s="145"/>
      <c r="D486" s="145"/>
      <c r="E486" s="155"/>
      <c r="F486" s="154"/>
      <c r="G486" s="155"/>
      <c r="H486" s="154"/>
      <c r="I486" s="155"/>
      <c r="J486" s="154"/>
      <c r="K486" s="155"/>
      <c r="L486" s="154"/>
      <c r="M486" s="145"/>
    </row>
    <row r="487" spans="1:51" ht="30" customHeight="1">
      <c r="A487" s="311" t="s">
        <v>1167</v>
      </c>
      <c r="B487" s="311"/>
      <c r="C487" s="311"/>
      <c r="D487" s="311"/>
      <c r="E487" s="312"/>
      <c r="F487" s="313"/>
      <c r="G487" s="312"/>
      <c r="H487" s="313"/>
      <c r="I487" s="312"/>
      <c r="J487" s="313"/>
      <c r="K487" s="312"/>
      <c r="L487" s="313"/>
      <c r="M487" s="311"/>
      <c r="N487" s="153" t="s">
        <v>1974</v>
      </c>
    </row>
    <row r="488" spans="1:51" ht="30" customHeight="1">
      <c r="A488" s="144" t="s">
        <v>995</v>
      </c>
      <c r="B488" s="144" t="s">
        <v>996</v>
      </c>
      <c r="C488" s="144" t="s">
        <v>849</v>
      </c>
      <c r="D488" s="145">
        <v>4.9000000000000002E-2</v>
      </c>
      <c r="E488" s="155">
        <f>'단가대비표(기계소방)'!O12</f>
        <v>2520</v>
      </c>
      <c r="F488" s="154">
        <f>TRUNC(E488*D488,1)</f>
        <v>123.4</v>
      </c>
      <c r="G488" s="155">
        <f>'단가대비표(기계소방)'!P12</f>
        <v>0</v>
      </c>
      <c r="H488" s="154">
        <f>TRUNC(G488*D488,1)</f>
        <v>0</v>
      </c>
      <c r="I488" s="155">
        <f>'단가대비표(기계소방)'!V12</f>
        <v>0</v>
      </c>
      <c r="J488" s="154">
        <f>TRUNC(I488*D488,1)</f>
        <v>0</v>
      </c>
      <c r="K488" s="155">
        <f t="shared" ref="K488:L491" si="119">TRUNC(E488+G488+I488,1)</f>
        <v>2520</v>
      </c>
      <c r="L488" s="154">
        <f t="shared" si="119"/>
        <v>123.4</v>
      </c>
      <c r="M488" s="144" t="s">
        <v>489</v>
      </c>
      <c r="N488" s="147" t="s">
        <v>1974</v>
      </c>
      <c r="O488" s="147" t="s">
        <v>2000</v>
      </c>
      <c r="P488" s="147" t="s">
        <v>485</v>
      </c>
      <c r="Q488" s="147" t="s">
        <v>485</v>
      </c>
      <c r="R488" s="147" t="s">
        <v>655</v>
      </c>
      <c r="S488" s="148"/>
      <c r="T488" s="148"/>
      <c r="U488" s="148"/>
      <c r="V488" s="148"/>
      <c r="W488" s="148"/>
      <c r="X488" s="148"/>
      <c r="Y488" s="148"/>
      <c r="Z488" s="148"/>
      <c r="AA488" s="148"/>
      <c r="AB488" s="148"/>
      <c r="AC488" s="148"/>
      <c r="AD488" s="148"/>
      <c r="AE488" s="148"/>
      <c r="AF488" s="148"/>
      <c r="AG488" s="148"/>
      <c r="AH488" s="148"/>
      <c r="AI488" s="148"/>
      <c r="AJ488" s="148"/>
      <c r="AK488" s="148"/>
      <c r="AL488" s="148"/>
      <c r="AM488" s="148"/>
      <c r="AN488" s="148"/>
      <c r="AO488" s="148"/>
      <c r="AP488" s="148"/>
      <c r="AQ488" s="148"/>
      <c r="AR488" s="148"/>
      <c r="AS488" s="148"/>
      <c r="AT488" s="148"/>
      <c r="AU488" s="148"/>
      <c r="AV488" s="147" t="s">
        <v>489</v>
      </c>
      <c r="AW488" s="147" t="s">
        <v>2374</v>
      </c>
      <c r="AX488" s="147" t="s">
        <v>489</v>
      </c>
      <c r="AY488" s="147" t="s">
        <v>489</v>
      </c>
    </row>
    <row r="489" spans="1:51" ht="30" customHeight="1">
      <c r="A489" s="144" t="s">
        <v>997</v>
      </c>
      <c r="B489" s="144" t="s">
        <v>998</v>
      </c>
      <c r="C489" s="144" t="s">
        <v>999</v>
      </c>
      <c r="D489" s="145">
        <v>0.13200000000000001</v>
      </c>
      <c r="E489" s="155">
        <f>'단가대비표(기계소방)'!O190</f>
        <v>92</v>
      </c>
      <c r="F489" s="154">
        <f>TRUNC(E489*D489,1)</f>
        <v>12.1</v>
      </c>
      <c r="G489" s="155">
        <f>'단가대비표(기계소방)'!P190</f>
        <v>0</v>
      </c>
      <c r="H489" s="154">
        <f>TRUNC(G489*D489,1)</f>
        <v>0</v>
      </c>
      <c r="I489" s="155">
        <f>'단가대비표(기계소방)'!V190</f>
        <v>79</v>
      </c>
      <c r="J489" s="154">
        <f>TRUNC(I489*D489,1)</f>
        <v>10.4</v>
      </c>
      <c r="K489" s="155">
        <f t="shared" si="119"/>
        <v>171</v>
      </c>
      <c r="L489" s="154">
        <f t="shared" si="119"/>
        <v>22.5</v>
      </c>
      <c r="M489" s="144" t="s">
        <v>489</v>
      </c>
      <c r="N489" s="147" t="s">
        <v>1974</v>
      </c>
      <c r="O489" s="147" t="s">
        <v>2002</v>
      </c>
      <c r="P489" s="147" t="s">
        <v>485</v>
      </c>
      <c r="Q489" s="147" t="s">
        <v>485</v>
      </c>
      <c r="R489" s="147" t="s">
        <v>655</v>
      </c>
      <c r="S489" s="148"/>
      <c r="T489" s="148"/>
      <c r="U489" s="148"/>
      <c r="V489" s="148"/>
      <c r="W489" s="148"/>
      <c r="X489" s="148"/>
      <c r="Y489" s="148"/>
      <c r="Z489" s="148"/>
      <c r="AA489" s="148"/>
      <c r="AB489" s="148"/>
      <c r="AC489" s="148"/>
      <c r="AD489" s="148"/>
      <c r="AE489" s="148"/>
      <c r="AF489" s="148"/>
      <c r="AG489" s="148"/>
      <c r="AH489" s="148"/>
      <c r="AI489" s="148"/>
      <c r="AJ489" s="148"/>
      <c r="AK489" s="148"/>
      <c r="AL489" s="148"/>
      <c r="AM489" s="148"/>
      <c r="AN489" s="148"/>
      <c r="AO489" s="148"/>
      <c r="AP489" s="148"/>
      <c r="AQ489" s="148"/>
      <c r="AR489" s="148"/>
      <c r="AS489" s="148"/>
      <c r="AT489" s="148"/>
      <c r="AU489" s="148"/>
      <c r="AV489" s="147" t="s">
        <v>489</v>
      </c>
      <c r="AW489" s="147" t="s">
        <v>2375</v>
      </c>
      <c r="AX489" s="147" t="s">
        <v>489</v>
      </c>
      <c r="AY489" s="147" t="s">
        <v>489</v>
      </c>
    </row>
    <row r="490" spans="1:51" ht="30" customHeight="1">
      <c r="A490" s="144" t="s">
        <v>1000</v>
      </c>
      <c r="B490" s="144" t="s">
        <v>664</v>
      </c>
      <c r="C490" s="144" t="s">
        <v>317</v>
      </c>
      <c r="D490" s="145">
        <v>7.22E-2</v>
      </c>
      <c r="E490" s="155">
        <f>'단가대비표(기계소방)'!O194</f>
        <v>0</v>
      </c>
      <c r="F490" s="154">
        <f>TRUNC(E490*D490,1)</f>
        <v>0</v>
      </c>
      <c r="G490" s="155">
        <f>'단가대비표(기계소방)'!P194</f>
        <v>249748</v>
      </c>
      <c r="H490" s="154">
        <f>TRUNC(G490*D490,1)</f>
        <v>18031.8</v>
      </c>
      <c r="I490" s="155">
        <f>'단가대비표(기계소방)'!V194</f>
        <v>0</v>
      </c>
      <c r="J490" s="154">
        <f>TRUNC(I490*D490,1)</f>
        <v>0</v>
      </c>
      <c r="K490" s="155">
        <f t="shared" si="119"/>
        <v>249748</v>
      </c>
      <c r="L490" s="154">
        <f t="shared" si="119"/>
        <v>18031.8</v>
      </c>
      <c r="M490" s="144" t="s">
        <v>489</v>
      </c>
      <c r="N490" s="147" t="s">
        <v>1974</v>
      </c>
      <c r="O490" s="147" t="s">
        <v>2004</v>
      </c>
      <c r="P490" s="147" t="s">
        <v>485</v>
      </c>
      <c r="Q490" s="147" t="s">
        <v>485</v>
      </c>
      <c r="R490" s="147" t="s">
        <v>655</v>
      </c>
      <c r="S490" s="148"/>
      <c r="T490" s="148"/>
      <c r="U490" s="148"/>
      <c r="V490" s="148">
        <v>1</v>
      </c>
      <c r="W490" s="148"/>
      <c r="X490" s="148"/>
      <c r="Y490" s="148"/>
      <c r="Z490" s="148"/>
      <c r="AA490" s="148"/>
      <c r="AB490" s="148"/>
      <c r="AC490" s="148"/>
      <c r="AD490" s="148"/>
      <c r="AE490" s="148"/>
      <c r="AF490" s="148"/>
      <c r="AG490" s="148"/>
      <c r="AH490" s="148"/>
      <c r="AI490" s="148"/>
      <c r="AJ490" s="148"/>
      <c r="AK490" s="148"/>
      <c r="AL490" s="148"/>
      <c r="AM490" s="148"/>
      <c r="AN490" s="148"/>
      <c r="AO490" s="148"/>
      <c r="AP490" s="148"/>
      <c r="AQ490" s="148"/>
      <c r="AR490" s="148"/>
      <c r="AS490" s="148"/>
      <c r="AT490" s="148"/>
      <c r="AU490" s="148"/>
      <c r="AV490" s="147" t="s">
        <v>489</v>
      </c>
      <c r="AW490" s="147" t="s">
        <v>2376</v>
      </c>
      <c r="AX490" s="147" t="s">
        <v>489</v>
      </c>
      <c r="AY490" s="147" t="s">
        <v>489</v>
      </c>
    </row>
    <row r="491" spans="1:51" ht="30" customHeight="1">
      <c r="A491" s="144" t="s">
        <v>666</v>
      </c>
      <c r="B491" s="144" t="s">
        <v>667</v>
      </c>
      <c r="C491" s="144" t="s">
        <v>387</v>
      </c>
      <c r="D491" s="145">
        <v>1</v>
      </c>
      <c r="E491" s="155">
        <f>TRUNC(SUMIF(V488:V491, RIGHTB(O491, 1), H488:H491)*U491, 2)</f>
        <v>540.95000000000005</v>
      </c>
      <c r="F491" s="154">
        <f>TRUNC(E491*D491,1)</f>
        <v>540.9</v>
      </c>
      <c r="G491" s="155">
        <v>0</v>
      </c>
      <c r="H491" s="154">
        <f>TRUNC(G491*D491,1)</f>
        <v>0</v>
      </c>
      <c r="I491" s="155">
        <v>0</v>
      </c>
      <c r="J491" s="154">
        <f>TRUNC(I491*D491,1)</f>
        <v>0</v>
      </c>
      <c r="K491" s="155">
        <f t="shared" si="119"/>
        <v>540.9</v>
      </c>
      <c r="L491" s="154">
        <f t="shared" si="119"/>
        <v>540.9</v>
      </c>
      <c r="M491" s="144" t="s">
        <v>489</v>
      </c>
      <c r="N491" s="147" t="s">
        <v>1974</v>
      </c>
      <c r="O491" s="147" t="s">
        <v>1568</v>
      </c>
      <c r="P491" s="147" t="s">
        <v>485</v>
      </c>
      <c r="Q491" s="147" t="s">
        <v>485</v>
      </c>
      <c r="R491" s="147" t="s">
        <v>485</v>
      </c>
      <c r="S491" s="148">
        <v>1</v>
      </c>
      <c r="T491" s="148">
        <v>0</v>
      </c>
      <c r="U491" s="148">
        <v>0.03</v>
      </c>
      <c r="V491" s="148"/>
      <c r="W491" s="148"/>
      <c r="X491" s="148"/>
      <c r="Y491" s="148"/>
      <c r="Z491" s="148"/>
      <c r="AA491" s="148"/>
      <c r="AB491" s="148"/>
      <c r="AC491" s="148"/>
      <c r="AD491" s="148"/>
      <c r="AE491" s="148"/>
      <c r="AF491" s="148"/>
      <c r="AG491" s="148"/>
      <c r="AH491" s="148"/>
      <c r="AI491" s="148"/>
      <c r="AJ491" s="148"/>
      <c r="AK491" s="148"/>
      <c r="AL491" s="148"/>
      <c r="AM491" s="148"/>
      <c r="AN491" s="148"/>
      <c r="AO491" s="148"/>
      <c r="AP491" s="148"/>
      <c r="AQ491" s="148"/>
      <c r="AR491" s="148"/>
      <c r="AS491" s="148"/>
      <c r="AT491" s="148"/>
      <c r="AU491" s="148"/>
      <c r="AV491" s="147" t="s">
        <v>489</v>
      </c>
      <c r="AW491" s="147" t="s">
        <v>2377</v>
      </c>
      <c r="AX491" s="147" t="s">
        <v>489</v>
      </c>
      <c r="AY491" s="147" t="s">
        <v>489</v>
      </c>
    </row>
    <row r="492" spans="1:51" ht="30" customHeight="1">
      <c r="A492" s="144" t="s">
        <v>993</v>
      </c>
      <c r="B492" s="144" t="s">
        <v>489</v>
      </c>
      <c r="C492" s="144" t="s">
        <v>489</v>
      </c>
      <c r="D492" s="145"/>
      <c r="E492" s="155"/>
      <c r="F492" s="154">
        <f>TRUNC(SUMIF(N488:N491, N487, F488:F491),0)</f>
        <v>676</v>
      </c>
      <c r="G492" s="155"/>
      <c r="H492" s="154">
        <f>TRUNC(SUMIF(N488:N491, N487, H488:H491),0)</f>
        <v>18031</v>
      </c>
      <c r="I492" s="155"/>
      <c r="J492" s="154">
        <f>TRUNC(SUMIF(N488:N491, N487, J488:J491),0)</f>
        <v>10</v>
      </c>
      <c r="K492" s="155"/>
      <c r="L492" s="154">
        <f>F492+H492+J492</f>
        <v>18717</v>
      </c>
      <c r="M492" s="144" t="s">
        <v>489</v>
      </c>
      <c r="N492" s="147" t="s">
        <v>668</v>
      </c>
      <c r="O492" s="147" t="s">
        <v>668</v>
      </c>
      <c r="P492" s="147" t="s">
        <v>489</v>
      </c>
      <c r="Q492" s="147" t="s">
        <v>489</v>
      </c>
      <c r="R492" s="147" t="s">
        <v>489</v>
      </c>
      <c r="S492" s="148"/>
      <c r="T492" s="148"/>
      <c r="U492" s="148"/>
      <c r="V492" s="148"/>
      <c r="W492" s="148"/>
      <c r="X492" s="148"/>
      <c r="Y492" s="148"/>
      <c r="Z492" s="148"/>
      <c r="AA492" s="148"/>
      <c r="AB492" s="148"/>
      <c r="AC492" s="148"/>
      <c r="AD492" s="148"/>
      <c r="AE492" s="148"/>
      <c r="AF492" s="148"/>
      <c r="AG492" s="148"/>
      <c r="AH492" s="148"/>
      <c r="AI492" s="148"/>
      <c r="AJ492" s="148"/>
      <c r="AK492" s="148"/>
      <c r="AL492" s="148"/>
      <c r="AM492" s="148"/>
      <c r="AN492" s="148"/>
      <c r="AO492" s="148"/>
      <c r="AP492" s="148"/>
      <c r="AQ492" s="148"/>
      <c r="AR492" s="148"/>
      <c r="AS492" s="148"/>
      <c r="AT492" s="148"/>
      <c r="AU492" s="148"/>
      <c r="AV492" s="147" t="s">
        <v>489</v>
      </c>
      <c r="AW492" s="147" t="s">
        <v>489</v>
      </c>
      <c r="AX492" s="147" t="s">
        <v>489</v>
      </c>
      <c r="AY492" s="147" t="s">
        <v>489</v>
      </c>
    </row>
    <row r="493" spans="1:51" ht="30" customHeight="1">
      <c r="A493" s="145"/>
      <c r="B493" s="145"/>
      <c r="C493" s="145"/>
      <c r="D493" s="145"/>
      <c r="E493" s="155"/>
      <c r="F493" s="154"/>
      <c r="G493" s="155"/>
      <c r="H493" s="154"/>
      <c r="I493" s="155"/>
      <c r="J493" s="154"/>
      <c r="K493" s="155"/>
      <c r="L493" s="154"/>
      <c r="M493" s="145"/>
    </row>
    <row r="494" spans="1:51" ht="30" customHeight="1">
      <c r="A494" s="311" t="s">
        <v>1168</v>
      </c>
      <c r="B494" s="311"/>
      <c r="C494" s="311"/>
      <c r="D494" s="311"/>
      <c r="E494" s="312"/>
      <c r="F494" s="313"/>
      <c r="G494" s="312"/>
      <c r="H494" s="313"/>
      <c r="I494" s="312"/>
      <c r="J494" s="313"/>
      <c r="K494" s="312"/>
      <c r="L494" s="313"/>
      <c r="M494" s="311"/>
      <c r="N494" s="153" t="s">
        <v>1975</v>
      </c>
    </row>
    <row r="495" spans="1:51" ht="30" customHeight="1">
      <c r="A495" s="144" t="s">
        <v>1159</v>
      </c>
      <c r="B495" s="144" t="s">
        <v>664</v>
      </c>
      <c r="C495" s="144" t="s">
        <v>317</v>
      </c>
      <c r="D495" s="145">
        <v>6.7999999999999996E-3</v>
      </c>
      <c r="E495" s="155">
        <f>'단가대비표(기계소방)'!O195</f>
        <v>0</v>
      </c>
      <c r="F495" s="154">
        <f>TRUNC(E495*D495,1)</f>
        <v>0</v>
      </c>
      <c r="G495" s="155">
        <f>'단가대비표(기계소방)'!P195</f>
        <v>242035</v>
      </c>
      <c r="H495" s="154">
        <f>TRUNC(G495*D495,1)</f>
        <v>1645.8</v>
      </c>
      <c r="I495" s="155">
        <f>'단가대비표(기계소방)'!V195</f>
        <v>0</v>
      </c>
      <c r="J495" s="154">
        <f>TRUNC(I495*D495,1)</f>
        <v>0</v>
      </c>
      <c r="K495" s="155">
        <f t="shared" ref="K495:L499" si="120">TRUNC(E495+G495+I495,1)</f>
        <v>242035</v>
      </c>
      <c r="L495" s="154">
        <f t="shared" si="120"/>
        <v>1645.8</v>
      </c>
      <c r="M495" s="144" t="s">
        <v>489</v>
      </c>
      <c r="N495" s="147" t="s">
        <v>1975</v>
      </c>
      <c r="O495" s="147" t="s">
        <v>2350</v>
      </c>
      <c r="P495" s="147" t="s">
        <v>485</v>
      </c>
      <c r="Q495" s="147" t="s">
        <v>485</v>
      </c>
      <c r="R495" s="147" t="s">
        <v>655</v>
      </c>
      <c r="S495" s="148"/>
      <c r="T495" s="148"/>
      <c r="U495" s="148"/>
      <c r="V495" s="148">
        <v>1</v>
      </c>
      <c r="W495" s="148"/>
      <c r="X495" s="148"/>
      <c r="Y495" s="148"/>
      <c r="Z495" s="148"/>
      <c r="AA495" s="148"/>
      <c r="AB495" s="148"/>
      <c r="AC495" s="148"/>
      <c r="AD495" s="148"/>
      <c r="AE495" s="148"/>
      <c r="AF495" s="148"/>
      <c r="AG495" s="148"/>
      <c r="AH495" s="148"/>
      <c r="AI495" s="148"/>
      <c r="AJ495" s="148"/>
      <c r="AK495" s="148"/>
      <c r="AL495" s="148"/>
      <c r="AM495" s="148"/>
      <c r="AN495" s="148"/>
      <c r="AO495" s="148"/>
      <c r="AP495" s="148"/>
      <c r="AQ495" s="148"/>
      <c r="AR495" s="148"/>
      <c r="AS495" s="148"/>
      <c r="AT495" s="148"/>
      <c r="AU495" s="148"/>
      <c r="AV495" s="147" t="s">
        <v>489</v>
      </c>
      <c r="AW495" s="147" t="s">
        <v>2378</v>
      </c>
      <c r="AX495" s="147" t="s">
        <v>489</v>
      </c>
      <c r="AY495" s="147" t="s">
        <v>489</v>
      </c>
    </row>
    <row r="496" spans="1:51" ht="30" customHeight="1">
      <c r="A496" s="144" t="s">
        <v>663</v>
      </c>
      <c r="B496" s="144" t="s">
        <v>664</v>
      </c>
      <c r="C496" s="144" t="s">
        <v>317</v>
      </c>
      <c r="D496" s="145">
        <v>8.0000000000000004E-4</v>
      </c>
      <c r="E496" s="155">
        <f>'단가대비표(기계소방)'!O191</f>
        <v>0</v>
      </c>
      <c r="F496" s="154">
        <f>TRUNC(E496*D496,1)</f>
        <v>0</v>
      </c>
      <c r="G496" s="155">
        <f>'단가대비표(기계소방)'!P191</f>
        <v>157068</v>
      </c>
      <c r="H496" s="154">
        <f>TRUNC(G496*D496,1)</f>
        <v>125.6</v>
      </c>
      <c r="I496" s="155">
        <f>'단가대비표(기계소방)'!V191</f>
        <v>0</v>
      </c>
      <c r="J496" s="154">
        <f>TRUNC(I496*D496,1)</f>
        <v>0</v>
      </c>
      <c r="K496" s="155">
        <f t="shared" si="120"/>
        <v>157068</v>
      </c>
      <c r="L496" s="154">
        <f t="shared" si="120"/>
        <v>125.6</v>
      </c>
      <c r="M496" s="144" t="s">
        <v>489</v>
      </c>
      <c r="N496" s="147" t="s">
        <v>1975</v>
      </c>
      <c r="O496" s="147" t="s">
        <v>1564</v>
      </c>
      <c r="P496" s="147" t="s">
        <v>485</v>
      </c>
      <c r="Q496" s="147" t="s">
        <v>485</v>
      </c>
      <c r="R496" s="147" t="s">
        <v>655</v>
      </c>
      <c r="S496" s="148"/>
      <c r="T496" s="148"/>
      <c r="U496" s="148"/>
      <c r="V496" s="148">
        <v>1</v>
      </c>
      <c r="W496" s="148"/>
      <c r="X496" s="148"/>
      <c r="Y496" s="148"/>
      <c r="Z496" s="148"/>
      <c r="AA496" s="148"/>
      <c r="AB496" s="148"/>
      <c r="AC496" s="148"/>
      <c r="AD496" s="148"/>
      <c r="AE496" s="148"/>
      <c r="AF496" s="148"/>
      <c r="AG496" s="148"/>
      <c r="AH496" s="148"/>
      <c r="AI496" s="148"/>
      <c r="AJ496" s="148"/>
      <c r="AK496" s="148"/>
      <c r="AL496" s="148"/>
      <c r="AM496" s="148"/>
      <c r="AN496" s="148"/>
      <c r="AO496" s="148"/>
      <c r="AP496" s="148"/>
      <c r="AQ496" s="148"/>
      <c r="AR496" s="148"/>
      <c r="AS496" s="148"/>
      <c r="AT496" s="148"/>
      <c r="AU496" s="148"/>
      <c r="AV496" s="147" t="s">
        <v>489</v>
      </c>
      <c r="AW496" s="147" t="s">
        <v>2379</v>
      </c>
      <c r="AX496" s="147" t="s">
        <v>489</v>
      </c>
      <c r="AY496" s="147" t="s">
        <v>489</v>
      </c>
    </row>
    <row r="497" spans="1:51" ht="30" customHeight="1">
      <c r="A497" s="144" t="s">
        <v>1159</v>
      </c>
      <c r="B497" s="144" t="s">
        <v>664</v>
      </c>
      <c r="C497" s="144" t="s">
        <v>317</v>
      </c>
      <c r="D497" s="145">
        <v>6.7999999999999996E-3</v>
      </c>
      <c r="E497" s="155">
        <f>'단가대비표(기계소방)'!O195</f>
        <v>0</v>
      </c>
      <c r="F497" s="154">
        <f>TRUNC(E497*D497,1)</f>
        <v>0</v>
      </c>
      <c r="G497" s="155">
        <f>'단가대비표(기계소방)'!P195</f>
        <v>242035</v>
      </c>
      <c r="H497" s="154">
        <f>TRUNC(G497*D497,1)</f>
        <v>1645.8</v>
      </c>
      <c r="I497" s="155">
        <f>'단가대비표(기계소방)'!V195</f>
        <v>0</v>
      </c>
      <c r="J497" s="154">
        <f>TRUNC(I497*D497,1)</f>
        <v>0</v>
      </c>
      <c r="K497" s="155">
        <f t="shared" si="120"/>
        <v>242035</v>
      </c>
      <c r="L497" s="154">
        <f t="shared" si="120"/>
        <v>1645.8</v>
      </c>
      <c r="M497" s="144" t="s">
        <v>489</v>
      </c>
      <c r="N497" s="147" t="s">
        <v>1975</v>
      </c>
      <c r="O497" s="147" t="s">
        <v>2350</v>
      </c>
      <c r="P497" s="147" t="s">
        <v>485</v>
      </c>
      <c r="Q497" s="147" t="s">
        <v>485</v>
      </c>
      <c r="R497" s="147" t="s">
        <v>655</v>
      </c>
      <c r="S497" s="148"/>
      <c r="T497" s="148"/>
      <c r="U497" s="148"/>
      <c r="V497" s="148">
        <v>1</v>
      </c>
      <c r="W497" s="148"/>
      <c r="X497" s="148"/>
      <c r="Y497" s="148"/>
      <c r="Z497" s="148"/>
      <c r="AA497" s="148"/>
      <c r="AB497" s="148"/>
      <c r="AC497" s="148"/>
      <c r="AD497" s="148"/>
      <c r="AE497" s="148"/>
      <c r="AF497" s="148"/>
      <c r="AG497" s="148"/>
      <c r="AH497" s="148"/>
      <c r="AI497" s="148"/>
      <c r="AJ497" s="148"/>
      <c r="AK497" s="148"/>
      <c r="AL497" s="148"/>
      <c r="AM497" s="148"/>
      <c r="AN497" s="148"/>
      <c r="AO497" s="148"/>
      <c r="AP497" s="148"/>
      <c r="AQ497" s="148"/>
      <c r="AR497" s="148"/>
      <c r="AS497" s="148"/>
      <c r="AT497" s="148"/>
      <c r="AU497" s="148"/>
      <c r="AV497" s="147" t="s">
        <v>489</v>
      </c>
      <c r="AW497" s="147" t="s">
        <v>2378</v>
      </c>
      <c r="AX497" s="147" t="s">
        <v>489</v>
      </c>
      <c r="AY497" s="147" t="s">
        <v>489</v>
      </c>
    </row>
    <row r="498" spans="1:51" ht="30" customHeight="1">
      <c r="A498" s="144" t="s">
        <v>663</v>
      </c>
      <c r="B498" s="144" t="s">
        <v>664</v>
      </c>
      <c r="C498" s="144" t="s">
        <v>317</v>
      </c>
      <c r="D498" s="145">
        <v>8.0000000000000004E-4</v>
      </c>
      <c r="E498" s="155">
        <f>'단가대비표(기계소방)'!O191</f>
        <v>0</v>
      </c>
      <c r="F498" s="154">
        <f>TRUNC(E498*D498,1)</f>
        <v>0</v>
      </c>
      <c r="G498" s="155">
        <f>'단가대비표(기계소방)'!P191</f>
        <v>157068</v>
      </c>
      <c r="H498" s="154">
        <f>TRUNC(G498*D498,1)</f>
        <v>125.6</v>
      </c>
      <c r="I498" s="155">
        <f>'단가대비표(기계소방)'!V191</f>
        <v>0</v>
      </c>
      <c r="J498" s="154">
        <f>TRUNC(I498*D498,1)</f>
        <v>0</v>
      </c>
      <c r="K498" s="155">
        <f t="shared" si="120"/>
        <v>157068</v>
      </c>
      <c r="L498" s="154">
        <f t="shared" si="120"/>
        <v>125.6</v>
      </c>
      <c r="M498" s="144" t="s">
        <v>489</v>
      </c>
      <c r="N498" s="147" t="s">
        <v>1975</v>
      </c>
      <c r="O498" s="147" t="s">
        <v>1564</v>
      </c>
      <c r="P498" s="147" t="s">
        <v>485</v>
      </c>
      <c r="Q498" s="147" t="s">
        <v>485</v>
      </c>
      <c r="R498" s="147" t="s">
        <v>655</v>
      </c>
      <c r="S498" s="148"/>
      <c r="T498" s="148"/>
      <c r="U498" s="148"/>
      <c r="V498" s="148">
        <v>1</v>
      </c>
      <c r="W498" s="148"/>
      <c r="X498" s="148"/>
      <c r="Y498" s="148"/>
      <c r="Z498" s="148"/>
      <c r="AA498" s="148"/>
      <c r="AB498" s="148"/>
      <c r="AC498" s="148"/>
      <c r="AD498" s="148"/>
      <c r="AE498" s="148"/>
      <c r="AF498" s="148"/>
      <c r="AG498" s="148"/>
      <c r="AH498" s="148"/>
      <c r="AI498" s="148"/>
      <c r="AJ498" s="148"/>
      <c r="AK498" s="148"/>
      <c r="AL498" s="148"/>
      <c r="AM498" s="148"/>
      <c r="AN498" s="148"/>
      <c r="AO498" s="148"/>
      <c r="AP498" s="148"/>
      <c r="AQ498" s="148"/>
      <c r="AR498" s="148"/>
      <c r="AS498" s="148"/>
      <c r="AT498" s="148"/>
      <c r="AU498" s="148"/>
      <c r="AV498" s="147" t="s">
        <v>489</v>
      </c>
      <c r="AW498" s="147" t="s">
        <v>2379</v>
      </c>
      <c r="AX498" s="147" t="s">
        <v>489</v>
      </c>
      <c r="AY498" s="147" t="s">
        <v>489</v>
      </c>
    </row>
    <row r="499" spans="1:51" ht="30" customHeight="1">
      <c r="A499" s="144" t="s">
        <v>666</v>
      </c>
      <c r="B499" s="144" t="s">
        <v>667</v>
      </c>
      <c r="C499" s="144" t="s">
        <v>387</v>
      </c>
      <c r="D499" s="145">
        <v>1</v>
      </c>
      <c r="E499" s="155">
        <f>TRUNC(SUMIF(V495:V499, RIGHTB(O499, 1), H495:H499)*U499, 2)</f>
        <v>106.28</v>
      </c>
      <c r="F499" s="154">
        <f>TRUNC(E499*D499,1)</f>
        <v>106.2</v>
      </c>
      <c r="G499" s="155">
        <v>0</v>
      </c>
      <c r="H499" s="154">
        <f>TRUNC(G499*D499,1)</f>
        <v>0</v>
      </c>
      <c r="I499" s="155">
        <v>0</v>
      </c>
      <c r="J499" s="154">
        <f>TRUNC(I499*D499,1)</f>
        <v>0</v>
      </c>
      <c r="K499" s="155">
        <f t="shared" si="120"/>
        <v>106.2</v>
      </c>
      <c r="L499" s="154">
        <f t="shared" si="120"/>
        <v>106.2</v>
      </c>
      <c r="M499" s="144" t="s">
        <v>489</v>
      </c>
      <c r="N499" s="147" t="s">
        <v>1975</v>
      </c>
      <c r="O499" s="147" t="s">
        <v>1568</v>
      </c>
      <c r="P499" s="147" t="s">
        <v>485</v>
      </c>
      <c r="Q499" s="147" t="s">
        <v>485</v>
      </c>
      <c r="R499" s="147" t="s">
        <v>485</v>
      </c>
      <c r="S499" s="148">
        <v>1</v>
      </c>
      <c r="T499" s="148">
        <v>0</v>
      </c>
      <c r="U499" s="148">
        <v>0.03</v>
      </c>
      <c r="V499" s="148"/>
      <c r="W499" s="148"/>
      <c r="X499" s="148"/>
      <c r="Y499" s="148"/>
      <c r="Z499" s="148"/>
      <c r="AA499" s="148"/>
      <c r="AB499" s="148"/>
      <c r="AC499" s="148"/>
      <c r="AD499" s="148"/>
      <c r="AE499" s="148"/>
      <c r="AF499" s="148"/>
      <c r="AG499" s="148"/>
      <c r="AH499" s="148"/>
      <c r="AI499" s="148"/>
      <c r="AJ499" s="148"/>
      <c r="AK499" s="148"/>
      <c r="AL499" s="148"/>
      <c r="AM499" s="148"/>
      <c r="AN499" s="148"/>
      <c r="AO499" s="148"/>
      <c r="AP499" s="148"/>
      <c r="AQ499" s="148"/>
      <c r="AR499" s="148"/>
      <c r="AS499" s="148"/>
      <c r="AT499" s="148"/>
      <c r="AU499" s="148"/>
      <c r="AV499" s="147" t="s">
        <v>489</v>
      </c>
      <c r="AW499" s="147" t="s">
        <v>2380</v>
      </c>
      <c r="AX499" s="147" t="s">
        <v>489</v>
      </c>
      <c r="AY499" s="147" t="s">
        <v>489</v>
      </c>
    </row>
    <row r="500" spans="1:51" ht="30" customHeight="1">
      <c r="A500" s="144" t="s">
        <v>993</v>
      </c>
      <c r="B500" s="144" t="s">
        <v>489</v>
      </c>
      <c r="C500" s="144" t="s">
        <v>489</v>
      </c>
      <c r="D500" s="145"/>
      <c r="E500" s="155"/>
      <c r="F500" s="154">
        <f>TRUNC(SUMIF(N495:N499, N494, F495:F499),0)</f>
        <v>106</v>
      </c>
      <c r="G500" s="155"/>
      <c r="H500" s="154">
        <f>TRUNC(SUMIF(N495:N499, N494, H495:H499),0)</f>
        <v>3542</v>
      </c>
      <c r="I500" s="155"/>
      <c r="J500" s="154">
        <f>TRUNC(SUMIF(N495:N499, N494, J495:J499),0)</f>
        <v>0</v>
      </c>
      <c r="K500" s="155"/>
      <c r="L500" s="154">
        <f>F500+H500+J500</f>
        <v>3648</v>
      </c>
      <c r="M500" s="144" t="s">
        <v>489</v>
      </c>
      <c r="N500" s="147" t="s">
        <v>668</v>
      </c>
      <c r="O500" s="147" t="s">
        <v>668</v>
      </c>
      <c r="P500" s="147" t="s">
        <v>489</v>
      </c>
      <c r="Q500" s="147" t="s">
        <v>489</v>
      </c>
      <c r="R500" s="147" t="s">
        <v>489</v>
      </c>
      <c r="S500" s="148"/>
      <c r="T500" s="148"/>
      <c r="U500" s="148"/>
      <c r="V500" s="148"/>
      <c r="W500" s="148"/>
      <c r="X500" s="148"/>
      <c r="Y500" s="148"/>
      <c r="Z500" s="148"/>
      <c r="AA500" s="148"/>
      <c r="AB500" s="148"/>
      <c r="AC500" s="148"/>
      <c r="AD500" s="148"/>
      <c r="AE500" s="148"/>
      <c r="AF500" s="148"/>
      <c r="AG500" s="148"/>
      <c r="AH500" s="148"/>
      <c r="AI500" s="148"/>
      <c r="AJ500" s="148"/>
      <c r="AK500" s="148"/>
      <c r="AL500" s="148"/>
      <c r="AM500" s="148"/>
      <c r="AN500" s="148"/>
      <c r="AO500" s="148"/>
      <c r="AP500" s="148"/>
      <c r="AQ500" s="148"/>
      <c r="AR500" s="148"/>
      <c r="AS500" s="148"/>
      <c r="AT500" s="148"/>
      <c r="AU500" s="148"/>
      <c r="AV500" s="147" t="s">
        <v>489</v>
      </c>
      <c r="AW500" s="147" t="s">
        <v>489</v>
      </c>
      <c r="AX500" s="147" t="s">
        <v>489</v>
      </c>
      <c r="AY500" s="147" t="s">
        <v>489</v>
      </c>
    </row>
    <row r="501" spans="1:51" ht="30" customHeight="1">
      <c r="A501" s="145"/>
      <c r="B501" s="145"/>
      <c r="C501" s="145"/>
      <c r="D501" s="145"/>
      <c r="E501" s="155"/>
      <c r="F501" s="154"/>
      <c r="G501" s="155"/>
      <c r="H501" s="154"/>
      <c r="I501" s="155"/>
      <c r="J501" s="154"/>
      <c r="K501" s="155"/>
      <c r="L501" s="154"/>
      <c r="M501" s="145"/>
    </row>
    <row r="502" spans="1:51" ht="30" customHeight="1">
      <c r="A502" s="311" t="s">
        <v>1169</v>
      </c>
      <c r="B502" s="311"/>
      <c r="C502" s="311"/>
      <c r="D502" s="311"/>
      <c r="E502" s="312"/>
      <c r="F502" s="313"/>
      <c r="G502" s="312"/>
      <c r="H502" s="313"/>
      <c r="I502" s="312"/>
      <c r="J502" s="313"/>
      <c r="K502" s="312"/>
      <c r="L502" s="313"/>
      <c r="M502" s="311"/>
      <c r="N502" s="153" t="s">
        <v>1976</v>
      </c>
    </row>
    <row r="503" spans="1:51" ht="30" customHeight="1">
      <c r="A503" s="144" t="s">
        <v>1161</v>
      </c>
      <c r="B503" s="144" t="s">
        <v>1170</v>
      </c>
      <c r="C503" s="144" t="s">
        <v>1101</v>
      </c>
      <c r="D503" s="145">
        <v>0.16600000000000001</v>
      </c>
      <c r="E503" s="155">
        <f>'단가대비표(기계소방)'!O62</f>
        <v>4772.22</v>
      </c>
      <c r="F503" s="154">
        <f>TRUNC(E503*D503,1)</f>
        <v>792.1</v>
      </c>
      <c r="G503" s="155">
        <f>'단가대비표(기계소방)'!P62</f>
        <v>0</v>
      </c>
      <c r="H503" s="154">
        <f>TRUNC(G503*D503,1)</f>
        <v>0</v>
      </c>
      <c r="I503" s="155">
        <f>'단가대비표(기계소방)'!V62</f>
        <v>0</v>
      </c>
      <c r="J503" s="154">
        <f>TRUNC(I503*D503,1)</f>
        <v>0</v>
      </c>
      <c r="K503" s="155">
        <f>TRUNC(E503+G503+I503,1)</f>
        <v>4772.2</v>
      </c>
      <c r="L503" s="154">
        <f>TRUNC(F503+H503+J503,1)</f>
        <v>792.1</v>
      </c>
      <c r="M503" s="144" t="s">
        <v>489</v>
      </c>
      <c r="N503" s="147" t="s">
        <v>1976</v>
      </c>
      <c r="O503" s="147" t="s">
        <v>2381</v>
      </c>
      <c r="P503" s="147" t="s">
        <v>485</v>
      </c>
      <c r="Q503" s="147" t="s">
        <v>485</v>
      </c>
      <c r="R503" s="147" t="s">
        <v>655</v>
      </c>
      <c r="S503" s="148"/>
      <c r="T503" s="148"/>
      <c r="U503" s="148"/>
      <c r="V503" s="148"/>
      <c r="W503" s="148"/>
      <c r="X503" s="148"/>
      <c r="Y503" s="148"/>
      <c r="Z503" s="148"/>
      <c r="AA503" s="148"/>
      <c r="AB503" s="148"/>
      <c r="AC503" s="148"/>
      <c r="AD503" s="148"/>
      <c r="AE503" s="148"/>
      <c r="AF503" s="148"/>
      <c r="AG503" s="148"/>
      <c r="AH503" s="148"/>
      <c r="AI503" s="148"/>
      <c r="AJ503" s="148"/>
      <c r="AK503" s="148"/>
      <c r="AL503" s="148"/>
      <c r="AM503" s="148"/>
      <c r="AN503" s="148"/>
      <c r="AO503" s="148"/>
      <c r="AP503" s="148"/>
      <c r="AQ503" s="148"/>
      <c r="AR503" s="148"/>
      <c r="AS503" s="148"/>
      <c r="AT503" s="148"/>
      <c r="AU503" s="148"/>
      <c r="AV503" s="147" t="s">
        <v>489</v>
      </c>
      <c r="AW503" s="147" t="s">
        <v>2382</v>
      </c>
      <c r="AX503" s="147" t="s">
        <v>489</v>
      </c>
      <c r="AY503" s="147" t="s">
        <v>489</v>
      </c>
    </row>
    <row r="504" spans="1:51" ht="30" customHeight="1">
      <c r="A504" s="144" t="s">
        <v>1171</v>
      </c>
      <c r="B504" s="144" t="s">
        <v>1172</v>
      </c>
      <c r="C504" s="144" t="s">
        <v>1101</v>
      </c>
      <c r="D504" s="145">
        <v>8.0000000000000002E-3</v>
      </c>
      <c r="E504" s="155">
        <f>'단가대비표(기계소방)'!O64</f>
        <v>3483.33</v>
      </c>
      <c r="F504" s="154">
        <f>TRUNC(E504*D504,1)</f>
        <v>27.8</v>
      </c>
      <c r="G504" s="155">
        <f>'단가대비표(기계소방)'!P64</f>
        <v>0</v>
      </c>
      <c r="H504" s="154">
        <f>TRUNC(G504*D504,1)</f>
        <v>0</v>
      </c>
      <c r="I504" s="155">
        <f>'단가대비표(기계소방)'!V64</f>
        <v>0</v>
      </c>
      <c r="J504" s="154">
        <f>TRUNC(I504*D504,1)</f>
        <v>0</v>
      </c>
      <c r="K504" s="155">
        <f>TRUNC(E504+G504+I504,1)</f>
        <v>3483.3</v>
      </c>
      <c r="L504" s="154">
        <f>TRUNC(F504+H504+J504,1)</f>
        <v>27.8</v>
      </c>
      <c r="M504" s="144" t="s">
        <v>489</v>
      </c>
      <c r="N504" s="147" t="s">
        <v>1976</v>
      </c>
      <c r="O504" s="147" t="s">
        <v>2383</v>
      </c>
      <c r="P504" s="147" t="s">
        <v>485</v>
      </c>
      <c r="Q504" s="147" t="s">
        <v>485</v>
      </c>
      <c r="R504" s="147" t="s">
        <v>655</v>
      </c>
      <c r="S504" s="148"/>
      <c r="T504" s="148"/>
      <c r="U504" s="148"/>
      <c r="V504" s="148"/>
      <c r="W504" s="148"/>
      <c r="X504" s="148"/>
      <c r="Y504" s="148"/>
      <c r="Z504" s="148"/>
      <c r="AA504" s="148"/>
      <c r="AB504" s="148"/>
      <c r="AC504" s="148"/>
      <c r="AD504" s="148"/>
      <c r="AE504" s="148"/>
      <c r="AF504" s="148"/>
      <c r="AG504" s="148"/>
      <c r="AH504" s="148"/>
      <c r="AI504" s="148"/>
      <c r="AJ504" s="148"/>
      <c r="AK504" s="148"/>
      <c r="AL504" s="148"/>
      <c r="AM504" s="148"/>
      <c r="AN504" s="148"/>
      <c r="AO504" s="148"/>
      <c r="AP504" s="148"/>
      <c r="AQ504" s="148"/>
      <c r="AR504" s="148"/>
      <c r="AS504" s="148"/>
      <c r="AT504" s="148"/>
      <c r="AU504" s="148"/>
      <c r="AV504" s="147" t="s">
        <v>489</v>
      </c>
      <c r="AW504" s="147" t="s">
        <v>2384</v>
      </c>
      <c r="AX504" s="147" t="s">
        <v>489</v>
      </c>
      <c r="AY504" s="147" t="s">
        <v>489</v>
      </c>
    </row>
    <row r="505" spans="1:51" ht="30" customHeight="1">
      <c r="A505" s="144" t="s">
        <v>993</v>
      </c>
      <c r="B505" s="144" t="s">
        <v>489</v>
      </c>
      <c r="C505" s="144" t="s">
        <v>489</v>
      </c>
      <c r="D505" s="145"/>
      <c r="E505" s="155"/>
      <c r="F505" s="154">
        <f>TRUNC(SUMIF(N503:N504, N502, F503:F504),0)</f>
        <v>819</v>
      </c>
      <c r="G505" s="155"/>
      <c r="H505" s="154">
        <f>TRUNC(SUMIF(N503:N504, N502, H503:H504),0)</f>
        <v>0</v>
      </c>
      <c r="I505" s="155"/>
      <c r="J505" s="154">
        <f>TRUNC(SUMIF(N503:N504, N502, J503:J504),0)</f>
        <v>0</v>
      </c>
      <c r="K505" s="155"/>
      <c r="L505" s="154">
        <f>F505+H505+J505</f>
        <v>819</v>
      </c>
      <c r="M505" s="144" t="s">
        <v>489</v>
      </c>
      <c r="N505" s="147" t="s">
        <v>668</v>
      </c>
      <c r="O505" s="147" t="s">
        <v>668</v>
      </c>
      <c r="P505" s="147" t="s">
        <v>489</v>
      </c>
      <c r="Q505" s="147" t="s">
        <v>489</v>
      </c>
      <c r="R505" s="147" t="s">
        <v>489</v>
      </c>
      <c r="S505" s="148"/>
      <c r="T505" s="148"/>
      <c r="U505" s="148"/>
      <c r="V505" s="148"/>
      <c r="W505" s="148"/>
      <c r="X505" s="148"/>
      <c r="Y505" s="148"/>
      <c r="Z505" s="148"/>
      <c r="AA505" s="148"/>
      <c r="AB505" s="148"/>
      <c r="AC505" s="148"/>
      <c r="AD505" s="148"/>
      <c r="AE505" s="148"/>
      <c r="AF505" s="148"/>
      <c r="AG505" s="148"/>
      <c r="AH505" s="148"/>
      <c r="AI505" s="148"/>
      <c r="AJ505" s="148"/>
      <c r="AK505" s="148"/>
      <c r="AL505" s="148"/>
      <c r="AM505" s="148"/>
      <c r="AN505" s="148"/>
      <c r="AO505" s="148"/>
      <c r="AP505" s="148"/>
      <c r="AQ505" s="148"/>
      <c r="AR505" s="148"/>
      <c r="AS505" s="148"/>
      <c r="AT505" s="148"/>
      <c r="AU505" s="148"/>
      <c r="AV505" s="147" t="s">
        <v>489</v>
      </c>
      <c r="AW505" s="147" t="s">
        <v>489</v>
      </c>
      <c r="AX505" s="147" t="s">
        <v>489</v>
      </c>
      <c r="AY505" s="147" t="s">
        <v>489</v>
      </c>
    </row>
    <row r="506" spans="1:51" ht="30" customHeight="1">
      <c r="A506" s="145"/>
      <c r="B506" s="145"/>
      <c r="C506" s="145"/>
      <c r="D506" s="145"/>
      <c r="E506" s="155"/>
      <c r="F506" s="154"/>
      <c r="G506" s="155"/>
      <c r="H506" s="154"/>
      <c r="I506" s="155"/>
      <c r="J506" s="154"/>
      <c r="K506" s="155"/>
      <c r="L506" s="154"/>
      <c r="M506" s="145"/>
    </row>
    <row r="507" spans="1:51" ht="30" customHeight="1">
      <c r="A507" s="311" t="s">
        <v>1173</v>
      </c>
      <c r="B507" s="311"/>
      <c r="C507" s="311"/>
      <c r="D507" s="311"/>
      <c r="E507" s="312"/>
      <c r="F507" s="313"/>
      <c r="G507" s="312"/>
      <c r="H507" s="313"/>
      <c r="I507" s="312"/>
      <c r="J507" s="313"/>
      <c r="K507" s="312"/>
      <c r="L507" s="313"/>
      <c r="M507" s="311"/>
      <c r="N507" s="153" t="s">
        <v>1977</v>
      </c>
    </row>
    <row r="508" spans="1:51" ht="30" customHeight="1">
      <c r="A508" s="144" t="s">
        <v>1099</v>
      </c>
      <c r="B508" s="144" t="s">
        <v>1100</v>
      </c>
      <c r="C508" s="144" t="s">
        <v>1101</v>
      </c>
      <c r="D508" s="145">
        <v>34</v>
      </c>
      <c r="E508" s="155">
        <f>'단가대비표(기계소방)'!O7</f>
        <v>3.03</v>
      </c>
      <c r="F508" s="154">
        <f>TRUNC(E508*D508,1)</f>
        <v>103</v>
      </c>
      <c r="G508" s="155">
        <f>'단가대비표(기계소방)'!P7</f>
        <v>0</v>
      </c>
      <c r="H508" s="154">
        <f>TRUNC(G508*D508,1)</f>
        <v>0</v>
      </c>
      <c r="I508" s="155">
        <f>'단가대비표(기계소방)'!V7</f>
        <v>0</v>
      </c>
      <c r="J508" s="154">
        <f>TRUNC(I508*D508,1)</f>
        <v>0</v>
      </c>
      <c r="K508" s="155">
        <f>TRUNC(E508+G508+I508,1)</f>
        <v>3</v>
      </c>
      <c r="L508" s="154">
        <f>TRUNC(F508+H508+J508,1)</f>
        <v>103</v>
      </c>
      <c r="M508" s="144" t="s">
        <v>489</v>
      </c>
      <c r="N508" s="147" t="s">
        <v>1977</v>
      </c>
      <c r="O508" s="147" t="s">
        <v>2197</v>
      </c>
      <c r="P508" s="147" t="s">
        <v>485</v>
      </c>
      <c r="Q508" s="147" t="s">
        <v>485</v>
      </c>
      <c r="R508" s="147" t="s">
        <v>655</v>
      </c>
      <c r="S508" s="148"/>
      <c r="T508" s="148"/>
      <c r="U508" s="148"/>
      <c r="V508" s="148"/>
      <c r="W508" s="148"/>
      <c r="X508" s="148"/>
      <c r="Y508" s="148"/>
      <c r="Z508" s="148"/>
      <c r="AA508" s="148"/>
      <c r="AB508" s="148"/>
      <c r="AC508" s="148"/>
      <c r="AD508" s="148"/>
      <c r="AE508" s="148"/>
      <c r="AF508" s="148"/>
      <c r="AG508" s="148"/>
      <c r="AH508" s="148"/>
      <c r="AI508" s="148"/>
      <c r="AJ508" s="148"/>
      <c r="AK508" s="148"/>
      <c r="AL508" s="148"/>
      <c r="AM508" s="148"/>
      <c r="AN508" s="148"/>
      <c r="AO508" s="148"/>
      <c r="AP508" s="148"/>
      <c r="AQ508" s="148"/>
      <c r="AR508" s="148"/>
      <c r="AS508" s="148"/>
      <c r="AT508" s="148"/>
      <c r="AU508" s="148"/>
      <c r="AV508" s="147" t="s">
        <v>489</v>
      </c>
      <c r="AW508" s="147" t="s">
        <v>2385</v>
      </c>
      <c r="AX508" s="147" t="s">
        <v>489</v>
      </c>
      <c r="AY508" s="147" t="s">
        <v>489</v>
      </c>
    </row>
    <row r="509" spans="1:51" ht="30" customHeight="1">
      <c r="A509" s="144" t="s">
        <v>1102</v>
      </c>
      <c r="B509" s="144" t="s">
        <v>1103</v>
      </c>
      <c r="C509" s="144" t="s">
        <v>1101</v>
      </c>
      <c r="D509" s="145">
        <v>17</v>
      </c>
      <c r="E509" s="155">
        <f>'단가대비표(기계소방)'!O9</f>
        <v>26.02</v>
      </c>
      <c r="F509" s="154">
        <f>TRUNC(E509*D509,1)</f>
        <v>442.3</v>
      </c>
      <c r="G509" s="155">
        <f>'단가대비표(기계소방)'!P9</f>
        <v>0</v>
      </c>
      <c r="H509" s="154">
        <f>TRUNC(G509*D509,1)</f>
        <v>0</v>
      </c>
      <c r="I509" s="155">
        <f>'단가대비표(기계소방)'!V9</f>
        <v>0</v>
      </c>
      <c r="J509" s="154">
        <f>TRUNC(I509*D509,1)</f>
        <v>0</v>
      </c>
      <c r="K509" s="155">
        <f>TRUNC(E509+G509+I509,1)</f>
        <v>26</v>
      </c>
      <c r="L509" s="154">
        <f>TRUNC(F509+H509+J509,1)</f>
        <v>442.3</v>
      </c>
      <c r="M509" s="144" t="s">
        <v>489</v>
      </c>
      <c r="N509" s="147" t="s">
        <v>1977</v>
      </c>
      <c r="O509" s="147" t="s">
        <v>2199</v>
      </c>
      <c r="P509" s="147" t="s">
        <v>485</v>
      </c>
      <c r="Q509" s="147" t="s">
        <v>485</v>
      </c>
      <c r="R509" s="147" t="s">
        <v>655</v>
      </c>
      <c r="S509" s="148"/>
      <c r="T509" s="148"/>
      <c r="U509" s="148"/>
      <c r="V509" s="148"/>
      <c r="W509" s="148"/>
      <c r="X509" s="148"/>
      <c r="Y509" s="148"/>
      <c r="Z509" s="148"/>
      <c r="AA509" s="148"/>
      <c r="AB509" s="148"/>
      <c r="AC509" s="148"/>
      <c r="AD509" s="148"/>
      <c r="AE509" s="148"/>
      <c r="AF509" s="148"/>
      <c r="AG509" s="148"/>
      <c r="AH509" s="148"/>
      <c r="AI509" s="148"/>
      <c r="AJ509" s="148"/>
      <c r="AK509" s="148"/>
      <c r="AL509" s="148"/>
      <c r="AM509" s="148"/>
      <c r="AN509" s="148"/>
      <c r="AO509" s="148"/>
      <c r="AP509" s="148"/>
      <c r="AQ509" s="148"/>
      <c r="AR509" s="148"/>
      <c r="AS509" s="148"/>
      <c r="AT509" s="148"/>
      <c r="AU509" s="148"/>
      <c r="AV509" s="147" t="s">
        <v>489</v>
      </c>
      <c r="AW509" s="147" t="s">
        <v>2386</v>
      </c>
      <c r="AX509" s="147" t="s">
        <v>489</v>
      </c>
      <c r="AY509" s="147" t="s">
        <v>489</v>
      </c>
    </row>
    <row r="510" spans="1:51" ht="30" customHeight="1">
      <c r="A510" s="144" t="s">
        <v>993</v>
      </c>
      <c r="B510" s="144" t="s">
        <v>489</v>
      </c>
      <c r="C510" s="144" t="s">
        <v>489</v>
      </c>
      <c r="D510" s="145"/>
      <c r="E510" s="155"/>
      <c r="F510" s="154">
        <f>TRUNC(SUMIF(N508:N509, N507, F508:F509),0)</f>
        <v>545</v>
      </c>
      <c r="G510" s="155"/>
      <c r="H510" s="154">
        <f>TRUNC(SUMIF(N508:N509, N507, H508:H509),0)</f>
        <v>0</v>
      </c>
      <c r="I510" s="155"/>
      <c r="J510" s="154">
        <f>TRUNC(SUMIF(N508:N509, N507, J508:J509),0)</f>
        <v>0</v>
      </c>
      <c r="K510" s="155"/>
      <c r="L510" s="154">
        <f>F510+H510+J510</f>
        <v>545</v>
      </c>
      <c r="M510" s="144" t="s">
        <v>489</v>
      </c>
      <c r="N510" s="147" t="s">
        <v>668</v>
      </c>
      <c r="O510" s="147" t="s">
        <v>668</v>
      </c>
      <c r="P510" s="147" t="s">
        <v>489</v>
      </c>
      <c r="Q510" s="147" t="s">
        <v>489</v>
      </c>
      <c r="R510" s="147" t="s">
        <v>489</v>
      </c>
      <c r="S510" s="148"/>
      <c r="T510" s="148"/>
      <c r="U510" s="148"/>
      <c r="V510" s="148"/>
      <c r="W510" s="148"/>
      <c r="X510" s="148"/>
      <c r="Y510" s="148"/>
      <c r="Z510" s="148"/>
      <c r="AA510" s="148"/>
      <c r="AB510" s="148"/>
      <c r="AC510" s="148"/>
      <c r="AD510" s="148"/>
      <c r="AE510" s="148"/>
      <c r="AF510" s="148"/>
      <c r="AG510" s="148"/>
      <c r="AH510" s="148"/>
      <c r="AI510" s="148"/>
      <c r="AJ510" s="148"/>
      <c r="AK510" s="148"/>
      <c r="AL510" s="148"/>
      <c r="AM510" s="148"/>
      <c r="AN510" s="148"/>
      <c r="AO510" s="148"/>
      <c r="AP510" s="148"/>
      <c r="AQ510" s="148"/>
      <c r="AR510" s="148"/>
      <c r="AS510" s="148"/>
      <c r="AT510" s="148"/>
      <c r="AU510" s="148"/>
      <c r="AV510" s="147" t="s">
        <v>489</v>
      </c>
      <c r="AW510" s="147" t="s">
        <v>489</v>
      </c>
      <c r="AX510" s="147" t="s">
        <v>489</v>
      </c>
      <c r="AY510" s="147" t="s">
        <v>489</v>
      </c>
    </row>
    <row r="511" spans="1:51" ht="30" customHeight="1">
      <c r="A511" s="145"/>
      <c r="B511" s="145"/>
      <c r="C511" s="145"/>
      <c r="D511" s="145"/>
      <c r="E511" s="155"/>
      <c r="F511" s="154"/>
      <c r="G511" s="155"/>
      <c r="H511" s="154"/>
      <c r="I511" s="155"/>
      <c r="J511" s="154"/>
      <c r="K511" s="155"/>
      <c r="L511" s="154"/>
      <c r="M511" s="145"/>
    </row>
    <row r="512" spans="1:51" ht="30" customHeight="1">
      <c r="A512" s="311" t="s">
        <v>1174</v>
      </c>
      <c r="B512" s="311"/>
      <c r="C512" s="311"/>
      <c r="D512" s="311"/>
      <c r="E512" s="312"/>
      <c r="F512" s="313"/>
      <c r="G512" s="312"/>
      <c r="H512" s="313"/>
      <c r="I512" s="312"/>
      <c r="J512" s="313"/>
      <c r="K512" s="312"/>
      <c r="L512" s="313"/>
      <c r="M512" s="311"/>
      <c r="N512" s="153" t="s">
        <v>1978</v>
      </c>
    </row>
    <row r="513" spans="1:51" ht="30" customHeight="1">
      <c r="A513" s="144" t="s">
        <v>1099</v>
      </c>
      <c r="B513" s="144" t="s">
        <v>1100</v>
      </c>
      <c r="C513" s="144" t="s">
        <v>1101</v>
      </c>
      <c r="D513" s="145">
        <v>20.8</v>
      </c>
      <c r="E513" s="155">
        <f>'단가대비표(기계소방)'!O7</f>
        <v>3.03</v>
      </c>
      <c r="F513" s="154">
        <f>TRUNC(E513*D513,1)</f>
        <v>63</v>
      </c>
      <c r="G513" s="155">
        <f>'단가대비표(기계소방)'!P7</f>
        <v>0</v>
      </c>
      <c r="H513" s="154">
        <f>TRUNC(G513*D513,1)</f>
        <v>0</v>
      </c>
      <c r="I513" s="155">
        <f>'단가대비표(기계소방)'!V7</f>
        <v>0</v>
      </c>
      <c r="J513" s="154">
        <f>TRUNC(I513*D513,1)</f>
        <v>0</v>
      </c>
      <c r="K513" s="155">
        <f t="shared" ref="K513:L517" si="121">TRUNC(E513+G513+I513,1)</f>
        <v>3</v>
      </c>
      <c r="L513" s="154">
        <f t="shared" si="121"/>
        <v>63</v>
      </c>
      <c r="M513" s="144" t="s">
        <v>489</v>
      </c>
      <c r="N513" s="147" t="s">
        <v>1978</v>
      </c>
      <c r="O513" s="147" t="s">
        <v>2197</v>
      </c>
      <c r="P513" s="147" t="s">
        <v>485</v>
      </c>
      <c r="Q513" s="147" t="s">
        <v>485</v>
      </c>
      <c r="R513" s="147" t="s">
        <v>655</v>
      </c>
      <c r="S513" s="148"/>
      <c r="T513" s="148"/>
      <c r="U513" s="148"/>
      <c r="V513" s="148"/>
      <c r="W513" s="148"/>
      <c r="X513" s="148"/>
      <c r="Y513" s="148"/>
      <c r="Z513" s="148"/>
      <c r="AA513" s="148"/>
      <c r="AB513" s="148"/>
      <c r="AC513" s="148"/>
      <c r="AD513" s="148"/>
      <c r="AE513" s="148"/>
      <c r="AF513" s="148"/>
      <c r="AG513" s="148"/>
      <c r="AH513" s="148"/>
      <c r="AI513" s="148"/>
      <c r="AJ513" s="148"/>
      <c r="AK513" s="148"/>
      <c r="AL513" s="148"/>
      <c r="AM513" s="148"/>
      <c r="AN513" s="148"/>
      <c r="AO513" s="148"/>
      <c r="AP513" s="148"/>
      <c r="AQ513" s="148"/>
      <c r="AR513" s="148"/>
      <c r="AS513" s="148"/>
      <c r="AT513" s="148"/>
      <c r="AU513" s="148"/>
      <c r="AV513" s="147" t="s">
        <v>489</v>
      </c>
      <c r="AW513" s="147" t="s">
        <v>2387</v>
      </c>
      <c r="AX513" s="147" t="s">
        <v>489</v>
      </c>
      <c r="AY513" s="147" t="s">
        <v>489</v>
      </c>
    </row>
    <row r="514" spans="1:51" ht="30" customHeight="1">
      <c r="A514" s="144" t="s">
        <v>1102</v>
      </c>
      <c r="B514" s="144" t="s">
        <v>1103</v>
      </c>
      <c r="C514" s="144" t="s">
        <v>1101</v>
      </c>
      <c r="D514" s="145">
        <v>10.6</v>
      </c>
      <c r="E514" s="155">
        <f>'단가대비표(기계소방)'!O9</f>
        <v>26.02</v>
      </c>
      <c r="F514" s="154">
        <f>TRUNC(E514*D514,1)</f>
        <v>275.8</v>
      </c>
      <c r="G514" s="155">
        <f>'단가대비표(기계소방)'!P9</f>
        <v>0</v>
      </c>
      <c r="H514" s="154">
        <f>TRUNC(G514*D514,1)</f>
        <v>0</v>
      </c>
      <c r="I514" s="155">
        <f>'단가대비표(기계소방)'!V9</f>
        <v>0</v>
      </c>
      <c r="J514" s="154">
        <f>TRUNC(I514*D514,1)</f>
        <v>0</v>
      </c>
      <c r="K514" s="155">
        <f t="shared" si="121"/>
        <v>26</v>
      </c>
      <c r="L514" s="154">
        <f t="shared" si="121"/>
        <v>275.8</v>
      </c>
      <c r="M514" s="144" t="s">
        <v>489</v>
      </c>
      <c r="N514" s="147" t="s">
        <v>1978</v>
      </c>
      <c r="O514" s="147" t="s">
        <v>2199</v>
      </c>
      <c r="P514" s="147" t="s">
        <v>485</v>
      </c>
      <c r="Q514" s="147" t="s">
        <v>485</v>
      </c>
      <c r="R514" s="147" t="s">
        <v>655</v>
      </c>
      <c r="S514" s="148"/>
      <c r="T514" s="148"/>
      <c r="U514" s="148"/>
      <c r="V514" s="148"/>
      <c r="W514" s="148"/>
      <c r="X514" s="148"/>
      <c r="Y514" s="148"/>
      <c r="Z514" s="148"/>
      <c r="AA514" s="148"/>
      <c r="AB514" s="148"/>
      <c r="AC514" s="148"/>
      <c r="AD514" s="148"/>
      <c r="AE514" s="148"/>
      <c r="AF514" s="148"/>
      <c r="AG514" s="148"/>
      <c r="AH514" s="148"/>
      <c r="AI514" s="148"/>
      <c r="AJ514" s="148"/>
      <c r="AK514" s="148"/>
      <c r="AL514" s="148"/>
      <c r="AM514" s="148"/>
      <c r="AN514" s="148"/>
      <c r="AO514" s="148"/>
      <c r="AP514" s="148"/>
      <c r="AQ514" s="148"/>
      <c r="AR514" s="148"/>
      <c r="AS514" s="148"/>
      <c r="AT514" s="148"/>
      <c r="AU514" s="148"/>
      <c r="AV514" s="147" t="s">
        <v>489</v>
      </c>
      <c r="AW514" s="147" t="s">
        <v>2388</v>
      </c>
      <c r="AX514" s="147" t="s">
        <v>489</v>
      </c>
      <c r="AY514" s="147" t="s">
        <v>489</v>
      </c>
    </row>
    <row r="515" spans="1:51" ht="30" customHeight="1">
      <c r="A515" s="144" t="s">
        <v>1000</v>
      </c>
      <c r="B515" s="144" t="s">
        <v>664</v>
      </c>
      <c r="C515" s="144" t="s">
        <v>317</v>
      </c>
      <c r="D515" s="145">
        <v>3.0999999999999999E-3</v>
      </c>
      <c r="E515" s="155">
        <f>'단가대비표(기계소방)'!O194</f>
        <v>0</v>
      </c>
      <c r="F515" s="154">
        <f>TRUNC(E515*D515,1)</f>
        <v>0</v>
      </c>
      <c r="G515" s="155">
        <f>'단가대비표(기계소방)'!P194</f>
        <v>249748</v>
      </c>
      <c r="H515" s="154">
        <f>TRUNC(G515*D515,1)</f>
        <v>774.2</v>
      </c>
      <c r="I515" s="155">
        <f>'단가대비표(기계소방)'!V194</f>
        <v>0</v>
      </c>
      <c r="J515" s="154">
        <f>TRUNC(I515*D515,1)</f>
        <v>0</v>
      </c>
      <c r="K515" s="155">
        <f t="shared" si="121"/>
        <v>249748</v>
      </c>
      <c r="L515" s="154">
        <f t="shared" si="121"/>
        <v>774.2</v>
      </c>
      <c r="M515" s="144" t="s">
        <v>489</v>
      </c>
      <c r="N515" s="147" t="s">
        <v>1978</v>
      </c>
      <c r="O515" s="147" t="s">
        <v>2004</v>
      </c>
      <c r="P515" s="147" t="s">
        <v>485</v>
      </c>
      <c r="Q515" s="147" t="s">
        <v>485</v>
      </c>
      <c r="R515" s="147" t="s">
        <v>655</v>
      </c>
      <c r="S515" s="148"/>
      <c r="T515" s="148"/>
      <c r="U515" s="148"/>
      <c r="V515" s="148">
        <v>1</v>
      </c>
      <c r="W515" s="148"/>
      <c r="X515" s="148"/>
      <c r="Y515" s="148"/>
      <c r="Z515" s="148"/>
      <c r="AA515" s="148"/>
      <c r="AB515" s="148"/>
      <c r="AC515" s="148"/>
      <c r="AD515" s="148"/>
      <c r="AE515" s="148"/>
      <c r="AF515" s="148"/>
      <c r="AG515" s="148"/>
      <c r="AH515" s="148"/>
      <c r="AI515" s="148"/>
      <c r="AJ515" s="148"/>
      <c r="AK515" s="148"/>
      <c r="AL515" s="148"/>
      <c r="AM515" s="148"/>
      <c r="AN515" s="148"/>
      <c r="AO515" s="148"/>
      <c r="AP515" s="148"/>
      <c r="AQ515" s="148"/>
      <c r="AR515" s="148"/>
      <c r="AS515" s="148"/>
      <c r="AT515" s="148"/>
      <c r="AU515" s="148"/>
      <c r="AV515" s="147" t="s">
        <v>489</v>
      </c>
      <c r="AW515" s="147" t="s">
        <v>2389</v>
      </c>
      <c r="AX515" s="147" t="s">
        <v>489</v>
      </c>
      <c r="AY515" s="147" t="s">
        <v>489</v>
      </c>
    </row>
    <row r="516" spans="1:51" ht="30" customHeight="1">
      <c r="A516" s="144" t="s">
        <v>1146</v>
      </c>
      <c r="B516" s="144" t="s">
        <v>664</v>
      </c>
      <c r="C516" s="144" t="s">
        <v>317</v>
      </c>
      <c r="D516" s="145">
        <v>1.6000000000000001E-3</v>
      </c>
      <c r="E516" s="155">
        <f>'단가대비표(기계소방)'!O192</f>
        <v>0</v>
      </c>
      <c r="F516" s="154">
        <f>TRUNC(E516*D516,1)</f>
        <v>0</v>
      </c>
      <c r="G516" s="155">
        <f>'단가대비표(기계소방)'!P192</f>
        <v>197450</v>
      </c>
      <c r="H516" s="154">
        <f>TRUNC(G516*D516,1)</f>
        <v>315.89999999999998</v>
      </c>
      <c r="I516" s="155">
        <f>'단가대비표(기계소방)'!V192</f>
        <v>0</v>
      </c>
      <c r="J516" s="154">
        <f>TRUNC(I516*D516,1)</f>
        <v>0</v>
      </c>
      <c r="K516" s="155">
        <f t="shared" si="121"/>
        <v>197450</v>
      </c>
      <c r="L516" s="154">
        <f t="shared" si="121"/>
        <v>315.89999999999998</v>
      </c>
      <c r="M516" s="144" t="s">
        <v>489</v>
      </c>
      <c r="N516" s="147" t="s">
        <v>1978</v>
      </c>
      <c r="O516" s="147" t="s">
        <v>2330</v>
      </c>
      <c r="P516" s="147" t="s">
        <v>485</v>
      </c>
      <c r="Q516" s="147" t="s">
        <v>485</v>
      </c>
      <c r="R516" s="147" t="s">
        <v>655</v>
      </c>
      <c r="S516" s="148"/>
      <c r="T516" s="148"/>
      <c r="U516" s="148"/>
      <c r="V516" s="148">
        <v>1</v>
      </c>
      <c r="W516" s="148"/>
      <c r="X516" s="148"/>
      <c r="Y516" s="148"/>
      <c r="Z516" s="148"/>
      <c r="AA516" s="148"/>
      <c r="AB516" s="148"/>
      <c r="AC516" s="148"/>
      <c r="AD516" s="148"/>
      <c r="AE516" s="148"/>
      <c r="AF516" s="148"/>
      <c r="AG516" s="148"/>
      <c r="AH516" s="148"/>
      <c r="AI516" s="148"/>
      <c r="AJ516" s="148"/>
      <c r="AK516" s="148"/>
      <c r="AL516" s="148"/>
      <c r="AM516" s="148"/>
      <c r="AN516" s="148"/>
      <c r="AO516" s="148"/>
      <c r="AP516" s="148"/>
      <c r="AQ516" s="148"/>
      <c r="AR516" s="148"/>
      <c r="AS516" s="148"/>
      <c r="AT516" s="148"/>
      <c r="AU516" s="148"/>
      <c r="AV516" s="147" t="s">
        <v>489</v>
      </c>
      <c r="AW516" s="147" t="s">
        <v>2390</v>
      </c>
      <c r="AX516" s="147" t="s">
        <v>489</v>
      </c>
      <c r="AY516" s="147" t="s">
        <v>489</v>
      </c>
    </row>
    <row r="517" spans="1:51" ht="30" customHeight="1">
      <c r="A517" s="144" t="s">
        <v>666</v>
      </c>
      <c r="B517" s="144" t="s">
        <v>667</v>
      </c>
      <c r="C517" s="144" t="s">
        <v>387</v>
      </c>
      <c r="D517" s="145">
        <v>1</v>
      </c>
      <c r="E517" s="155">
        <f>TRUNC(SUMIF(V513:V517, RIGHTB(O517, 1), H513:H517)*U517, 2)</f>
        <v>32.700000000000003</v>
      </c>
      <c r="F517" s="154">
        <f>TRUNC(E517*D517,1)</f>
        <v>32.700000000000003</v>
      </c>
      <c r="G517" s="155">
        <v>0</v>
      </c>
      <c r="H517" s="154">
        <f>TRUNC(G517*D517,1)</f>
        <v>0</v>
      </c>
      <c r="I517" s="155">
        <v>0</v>
      </c>
      <c r="J517" s="154">
        <f>TRUNC(I517*D517,1)</f>
        <v>0</v>
      </c>
      <c r="K517" s="155">
        <f t="shared" si="121"/>
        <v>32.700000000000003</v>
      </c>
      <c r="L517" s="154">
        <f t="shared" si="121"/>
        <v>32.700000000000003</v>
      </c>
      <c r="M517" s="144" t="s">
        <v>489</v>
      </c>
      <c r="N517" s="147" t="s">
        <v>1978</v>
      </c>
      <c r="O517" s="147" t="s">
        <v>1568</v>
      </c>
      <c r="P517" s="147" t="s">
        <v>485</v>
      </c>
      <c r="Q517" s="147" t="s">
        <v>485</v>
      </c>
      <c r="R517" s="147" t="s">
        <v>485</v>
      </c>
      <c r="S517" s="148">
        <v>1</v>
      </c>
      <c r="T517" s="148">
        <v>0</v>
      </c>
      <c r="U517" s="148">
        <v>0.03</v>
      </c>
      <c r="V517" s="148"/>
      <c r="W517" s="148"/>
      <c r="X517" s="148"/>
      <c r="Y517" s="148"/>
      <c r="Z517" s="148"/>
      <c r="AA517" s="148"/>
      <c r="AB517" s="148"/>
      <c r="AC517" s="148"/>
      <c r="AD517" s="148"/>
      <c r="AE517" s="148"/>
      <c r="AF517" s="148"/>
      <c r="AG517" s="148"/>
      <c r="AH517" s="148"/>
      <c r="AI517" s="148"/>
      <c r="AJ517" s="148"/>
      <c r="AK517" s="148"/>
      <c r="AL517" s="148"/>
      <c r="AM517" s="148"/>
      <c r="AN517" s="148"/>
      <c r="AO517" s="148"/>
      <c r="AP517" s="148"/>
      <c r="AQ517" s="148"/>
      <c r="AR517" s="148"/>
      <c r="AS517" s="148"/>
      <c r="AT517" s="148"/>
      <c r="AU517" s="148"/>
      <c r="AV517" s="147" t="s">
        <v>489</v>
      </c>
      <c r="AW517" s="147" t="s">
        <v>2391</v>
      </c>
      <c r="AX517" s="147" t="s">
        <v>489</v>
      </c>
      <c r="AY517" s="147" t="s">
        <v>489</v>
      </c>
    </row>
    <row r="518" spans="1:51" ht="30" customHeight="1">
      <c r="A518" s="144" t="s">
        <v>993</v>
      </c>
      <c r="B518" s="144" t="s">
        <v>489</v>
      </c>
      <c r="C518" s="144" t="s">
        <v>489</v>
      </c>
      <c r="D518" s="145"/>
      <c r="E518" s="155"/>
      <c r="F518" s="154">
        <f>TRUNC(SUMIF(N513:N517, N512, F513:F517),0)</f>
        <v>371</v>
      </c>
      <c r="G518" s="155"/>
      <c r="H518" s="154">
        <f>TRUNC(SUMIF(N513:N517, N512, H513:H517),0)</f>
        <v>1090</v>
      </c>
      <c r="I518" s="155"/>
      <c r="J518" s="154">
        <f>TRUNC(SUMIF(N513:N517, N512, J513:J517),0)</f>
        <v>0</v>
      </c>
      <c r="K518" s="155"/>
      <c r="L518" s="154">
        <f>F518+H518+J518</f>
        <v>1461</v>
      </c>
      <c r="M518" s="144" t="s">
        <v>489</v>
      </c>
      <c r="N518" s="147" t="s">
        <v>668</v>
      </c>
      <c r="O518" s="147" t="s">
        <v>668</v>
      </c>
      <c r="P518" s="147" t="s">
        <v>489</v>
      </c>
      <c r="Q518" s="147" t="s">
        <v>489</v>
      </c>
      <c r="R518" s="147" t="s">
        <v>489</v>
      </c>
      <c r="S518" s="148"/>
      <c r="T518" s="148"/>
      <c r="U518" s="148"/>
      <c r="V518" s="148"/>
      <c r="W518" s="148"/>
      <c r="X518" s="148"/>
      <c r="Y518" s="148"/>
      <c r="Z518" s="148"/>
      <c r="AA518" s="148"/>
      <c r="AB518" s="148"/>
      <c r="AC518" s="148"/>
      <c r="AD518" s="148"/>
      <c r="AE518" s="148"/>
      <c r="AF518" s="148"/>
      <c r="AG518" s="148"/>
      <c r="AH518" s="148"/>
      <c r="AI518" s="148"/>
      <c r="AJ518" s="148"/>
      <c r="AK518" s="148"/>
      <c r="AL518" s="148"/>
      <c r="AM518" s="148"/>
      <c r="AN518" s="148"/>
      <c r="AO518" s="148"/>
      <c r="AP518" s="148"/>
      <c r="AQ518" s="148"/>
      <c r="AR518" s="148"/>
      <c r="AS518" s="148"/>
      <c r="AT518" s="148"/>
      <c r="AU518" s="148"/>
      <c r="AV518" s="147" t="s">
        <v>489</v>
      </c>
      <c r="AW518" s="147" t="s">
        <v>489</v>
      </c>
      <c r="AX518" s="147" t="s">
        <v>489</v>
      </c>
      <c r="AY518" s="147" t="s">
        <v>489</v>
      </c>
    </row>
    <row r="519" spans="1:51" ht="30" customHeight="1">
      <c r="A519" s="145"/>
      <c r="B519" s="145"/>
      <c r="C519" s="145"/>
      <c r="D519" s="145"/>
      <c r="E519" s="155"/>
      <c r="F519" s="154"/>
      <c r="G519" s="155"/>
      <c r="H519" s="154"/>
      <c r="I519" s="155"/>
      <c r="J519" s="154"/>
      <c r="K519" s="155"/>
      <c r="L519" s="154"/>
      <c r="M519" s="145"/>
    </row>
    <row r="520" spans="1:51" ht="30" customHeight="1">
      <c r="A520" s="311" t="s">
        <v>1175</v>
      </c>
      <c r="B520" s="311"/>
      <c r="C520" s="311"/>
      <c r="D520" s="311"/>
      <c r="E520" s="312"/>
      <c r="F520" s="313"/>
      <c r="G520" s="312"/>
      <c r="H520" s="313"/>
      <c r="I520" s="312"/>
      <c r="J520" s="313"/>
      <c r="K520" s="312"/>
      <c r="L520" s="313"/>
      <c r="M520" s="311"/>
      <c r="N520" s="153" t="s">
        <v>1979</v>
      </c>
    </row>
    <row r="521" spans="1:51" ht="30" customHeight="1">
      <c r="A521" s="144" t="s">
        <v>995</v>
      </c>
      <c r="B521" s="144" t="s">
        <v>996</v>
      </c>
      <c r="C521" s="144" t="s">
        <v>849</v>
      </c>
      <c r="D521" s="145">
        <v>0.2</v>
      </c>
      <c r="E521" s="155">
        <f>'단가대비표(기계소방)'!O12</f>
        <v>2520</v>
      </c>
      <c r="F521" s="154">
        <f>TRUNC(E521*D521,1)</f>
        <v>504</v>
      </c>
      <c r="G521" s="155">
        <f>'단가대비표(기계소방)'!P12</f>
        <v>0</v>
      </c>
      <c r="H521" s="154">
        <f>TRUNC(G521*D521,1)</f>
        <v>0</v>
      </c>
      <c r="I521" s="155">
        <f>'단가대비표(기계소방)'!V12</f>
        <v>0</v>
      </c>
      <c r="J521" s="154">
        <f>TRUNC(I521*D521,1)</f>
        <v>0</v>
      </c>
      <c r="K521" s="155">
        <f t="shared" ref="K521:L525" si="122">TRUNC(E521+G521+I521,1)</f>
        <v>2520</v>
      </c>
      <c r="L521" s="154">
        <f t="shared" si="122"/>
        <v>504</v>
      </c>
      <c r="M521" s="144" t="s">
        <v>489</v>
      </c>
      <c r="N521" s="147" t="s">
        <v>1979</v>
      </c>
      <c r="O521" s="147" t="s">
        <v>2000</v>
      </c>
      <c r="P521" s="147" t="s">
        <v>485</v>
      </c>
      <c r="Q521" s="147" t="s">
        <v>485</v>
      </c>
      <c r="R521" s="147" t="s">
        <v>655</v>
      </c>
      <c r="S521" s="148"/>
      <c r="T521" s="148"/>
      <c r="U521" s="148"/>
      <c r="V521" s="148"/>
      <c r="W521" s="148"/>
      <c r="X521" s="148"/>
      <c r="Y521" s="148"/>
      <c r="Z521" s="148"/>
      <c r="AA521" s="148"/>
      <c r="AB521" s="148"/>
      <c r="AC521" s="148"/>
      <c r="AD521" s="148"/>
      <c r="AE521" s="148"/>
      <c r="AF521" s="148"/>
      <c r="AG521" s="148"/>
      <c r="AH521" s="148"/>
      <c r="AI521" s="148"/>
      <c r="AJ521" s="148"/>
      <c r="AK521" s="148"/>
      <c r="AL521" s="148"/>
      <c r="AM521" s="148"/>
      <c r="AN521" s="148"/>
      <c r="AO521" s="148"/>
      <c r="AP521" s="148"/>
      <c r="AQ521" s="148"/>
      <c r="AR521" s="148"/>
      <c r="AS521" s="148"/>
      <c r="AT521" s="148"/>
      <c r="AU521" s="148"/>
      <c r="AV521" s="147" t="s">
        <v>489</v>
      </c>
      <c r="AW521" s="147" t="s">
        <v>2392</v>
      </c>
      <c r="AX521" s="147" t="s">
        <v>489</v>
      </c>
      <c r="AY521" s="147" t="s">
        <v>489</v>
      </c>
    </row>
    <row r="522" spans="1:51" ht="30" customHeight="1">
      <c r="A522" s="144" t="s">
        <v>997</v>
      </c>
      <c r="B522" s="144" t="s">
        <v>998</v>
      </c>
      <c r="C522" s="144" t="s">
        <v>999</v>
      </c>
      <c r="D522" s="145">
        <v>0.7</v>
      </c>
      <c r="E522" s="155">
        <f>'단가대비표(기계소방)'!O190</f>
        <v>92</v>
      </c>
      <c r="F522" s="154">
        <f>TRUNC(E522*D522,1)</f>
        <v>64.400000000000006</v>
      </c>
      <c r="G522" s="155">
        <f>'단가대비표(기계소방)'!P190</f>
        <v>0</v>
      </c>
      <c r="H522" s="154">
        <f>TRUNC(G522*D522,1)</f>
        <v>0</v>
      </c>
      <c r="I522" s="155">
        <f>'단가대비표(기계소방)'!V190</f>
        <v>79</v>
      </c>
      <c r="J522" s="154">
        <f>TRUNC(I522*D522,1)</f>
        <v>55.3</v>
      </c>
      <c r="K522" s="155">
        <f t="shared" si="122"/>
        <v>171</v>
      </c>
      <c r="L522" s="154">
        <f t="shared" si="122"/>
        <v>119.7</v>
      </c>
      <c r="M522" s="144" t="s">
        <v>489</v>
      </c>
      <c r="N522" s="147" t="s">
        <v>1979</v>
      </c>
      <c r="O522" s="147" t="s">
        <v>2002</v>
      </c>
      <c r="P522" s="147" t="s">
        <v>485</v>
      </c>
      <c r="Q522" s="147" t="s">
        <v>485</v>
      </c>
      <c r="R522" s="147" t="s">
        <v>655</v>
      </c>
      <c r="S522" s="148"/>
      <c r="T522" s="148"/>
      <c r="U522" s="148"/>
      <c r="V522" s="148"/>
      <c r="W522" s="148"/>
      <c r="X522" s="148"/>
      <c r="Y522" s="148"/>
      <c r="Z522" s="148"/>
      <c r="AA522" s="148"/>
      <c r="AB522" s="148"/>
      <c r="AC522" s="148"/>
      <c r="AD522" s="148"/>
      <c r="AE522" s="148"/>
      <c r="AF522" s="148"/>
      <c r="AG522" s="148"/>
      <c r="AH522" s="148"/>
      <c r="AI522" s="148"/>
      <c r="AJ522" s="148"/>
      <c r="AK522" s="148"/>
      <c r="AL522" s="148"/>
      <c r="AM522" s="148"/>
      <c r="AN522" s="148"/>
      <c r="AO522" s="148"/>
      <c r="AP522" s="148"/>
      <c r="AQ522" s="148"/>
      <c r="AR522" s="148"/>
      <c r="AS522" s="148"/>
      <c r="AT522" s="148"/>
      <c r="AU522" s="148"/>
      <c r="AV522" s="147" t="s">
        <v>489</v>
      </c>
      <c r="AW522" s="147" t="s">
        <v>2393</v>
      </c>
      <c r="AX522" s="147" t="s">
        <v>489</v>
      </c>
      <c r="AY522" s="147" t="s">
        <v>489</v>
      </c>
    </row>
    <row r="523" spans="1:51" ht="30" customHeight="1">
      <c r="A523" s="144" t="s">
        <v>1000</v>
      </c>
      <c r="B523" s="144" t="s">
        <v>664</v>
      </c>
      <c r="C523" s="144" t="s">
        <v>317</v>
      </c>
      <c r="D523" s="145">
        <v>2.5499999999999998E-2</v>
      </c>
      <c r="E523" s="155">
        <f>'단가대비표(기계소방)'!O194</f>
        <v>0</v>
      </c>
      <c r="F523" s="154">
        <f>TRUNC(E523*D523,1)</f>
        <v>0</v>
      </c>
      <c r="G523" s="155">
        <f>'단가대비표(기계소방)'!P194</f>
        <v>249748</v>
      </c>
      <c r="H523" s="154">
        <f>TRUNC(G523*D523,1)</f>
        <v>6368.5</v>
      </c>
      <c r="I523" s="155">
        <f>'단가대비표(기계소방)'!V194</f>
        <v>0</v>
      </c>
      <c r="J523" s="154">
        <f>TRUNC(I523*D523,1)</f>
        <v>0</v>
      </c>
      <c r="K523" s="155">
        <f t="shared" si="122"/>
        <v>249748</v>
      </c>
      <c r="L523" s="154">
        <f t="shared" si="122"/>
        <v>6368.5</v>
      </c>
      <c r="M523" s="144" t="s">
        <v>489</v>
      </c>
      <c r="N523" s="147" t="s">
        <v>1979</v>
      </c>
      <c r="O523" s="147" t="s">
        <v>2004</v>
      </c>
      <c r="P523" s="147" t="s">
        <v>485</v>
      </c>
      <c r="Q523" s="147" t="s">
        <v>485</v>
      </c>
      <c r="R523" s="147" t="s">
        <v>655</v>
      </c>
      <c r="S523" s="148"/>
      <c r="T523" s="148"/>
      <c r="U523" s="148"/>
      <c r="V523" s="148">
        <v>1</v>
      </c>
      <c r="W523" s="148"/>
      <c r="X523" s="148"/>
      <c r="Y523" s="148"/>
      <c r="Z523" s="148"/>
      <c r="AA523" s="148"/>
      <c r="AB523" s="148"/>
      <c r="AC523" s="148"/>
      <c r="AD523" s="148"/>
      <c r="AE523" s="148"/>
      <c r="AF523" s="148"/>
      <c r="AG523" s="148"/>
      <c r="AH523" s="148"/>
      <c r="AI523" s="148"/>
      <c r="AJ523" s="148"/>
      <c r="AK523" s="148"/>
      <c r="AL523" s="148"/>
      <c r="AM523" s="148"/>
      <c r="AN523" s="148"/>
      <c r="AO523" s="148"/>
      <c r="AP523" s="148"/>
      <c r="AQ523" s="148"/>
      <c r="AR523" s="148"/>
      <c r="AS523" s="148"/>
      <c r="AT523" s="148"/>
      <c r="AU523" s="148"/>
      <c r="AV523" s="147" t="s">
        <v>489</v>
      </c>
      <c r="AW523" s="147" t="s">
        <v>2394</v>
      </c>
      <c r="AX523" s="147" t="s">
        <v>489</v>
      </c>
      <c r="AY523" s="147" t="s">
        <v>489</v>
      </c>
    </row>
    <row r="524" spans="1:51" ht="30" customHeight="1">
      <c r="A524" s="144" t="s">
        <v>1146</v>
      </c>
      <c r="B524" s="144" t="s">
        <v>664</v>
      </c>
      <c r="C524" s="144" t="s">
        <v>317</v>
      </c>
      <c r="D524" s="145">
        <v>7.6E-3</v>
      </c>
      <c r="E524" s="155">
        <f>'단가대비표(기계소방)'!O192</f>
        <v>0</v>
      </c>
      <c r="F524" s="154">
        <f>TRUNC(E524*D524,1)</f>
        <v>0</v>
      </c>
      <c r="G524" s="155">
        <f>'단가대비표(기계소방)'!P192</f>
        <v>197450</v>
      </c>
      <c r="H524" s="154">
        <f>TRUNC(G524*D524,1)</f>
        <v>1500.6</v>
      </c>
      <c r="I524" s="155">
        <f>'단가대비표(기계소방)'!V192</f>
        <v>0</v>
      </c>
      <c r="J524" s="154">
        <f>TRUNC(I524*D524,1)</f>
        <v>0</v>
      </c>
      <c r="K524" s="155">
        <f t="shared" si="122"/>
        <v>197450</v>
      </c>
      <c r="L524" s="154">
        <f t="shared" si="122"/>
        <v>1500.6</v>
      </c>
      <c r="M524" s="144" t="s">
        <v>489</v>
      </c>
      <c r="N524" s="147" t="s">
        <v>1979</v>
      </c>
      <c r="O524" s="147" t="s">
        <v>2330</v>
      </c>
      <c r="P524" s="147" t="s">
        <v>485</v>
      </c>
      <c r="Q524" s="147" t="s">
        <v>485</v>
      </c>
      <c r="R524" s="147" t="s">
        <v>655</v>
      </c>
      <c r="S524" s="148"/>
      <c r="T524" s="148"/>
      <c r="U524" s="148"/>
      <c r="V524" s="148">
        <v>1</v>
      </c>
      <c r="W524" s="148"/>
      <c r="X524" s="148"/>
      <c r="Y524" s="148"/>
      <c r="Z524" s="148"/>
      <c r="AA524" s="148"/>
      <c r="AB524" s="148"/>
      <c r="AC524" s="148"/>
      <c r="AD524" s="148"/>
      <c r="AE524" s="148"/>
      <c r="AF524" s="148"/>
      <c r="AG524" s="148"/>
      <c r="AH524" s="148"/>
      <c r="AI524" s="148"/>
      <c r="AJ524" s="148"/>
      <c r="AK524" s="148"/>
      <c r="AL524" s="148"/>
      <c r="AM524" s="148"/>
      <c r="AN524" s="148"/>
      <c r="AO524" s="148"/>
      <c r="AP524" s="148"/>
      <c r="AQ524" s="148"/>
      <c r="AR524" s="148"/>
      <c r="AS524" s="148"/>
      <c r="AT524" s="148"/>
      <c r="AU524" s="148"/>
      <c r="AV524" s="147" t="s">
        <v>489</v>
      </c>
      <c r="AW524" s="147" t="s">
        <v>2395</v>
      </c>
      <c r="AX524" s="147" t="s">
        <v>489</v>
      </c>
      <c r="AY524" s="147" t="s">
        <v>489</v>
      </c>
    </row>
    <row r="525" spans="1:51" ht="30" customHeight="1">
      <c r="A525" s="144" t="s">
        <v>666</v>
      </c>
      <c r="B525" s="144" t="s">
        <v>667</v>
      </c>
      <c r="C525" s="144" t="s">
        <v>387</v>
      </c>
      <c r="D525" s="145">
        <v>1</v>
      </c>
      <c r="E525" s="155">
        <f>TRUNC(SUMIF(V521:V525, RIGHTB(O525, 1), H521:H525)*U525, 2)</f>
        <v>236.07</v>
      </c>
      <c r="F525" s="154">
        <f>TRUNC(E525*D525,1)</f>
        <v>236</v>
      </c>
      <c r="G525" s="155">
        <v>0</v>
      </c>
      <c r="H525" s="154">
        <f>TRUNC(G525*D525,1)</f>
        <v>0</v>
      </c>
      <c r="I525" s="155">
        <v>0</v>
      </c>
      <c r="J525" s="154">
        <f>TRUNC(I525*D525,1)</f>
        <v>0</v>
      </c>
      <c r="K525" s="155">
        <f t="shared" si="122"/>
        <v>236</v>
      </c>
      <c r="L525" s="154">
        <f t="shared" si="122"/>
        <v>236</v>
      </c>
      <c r="M525" s="144" t="s">
        <v>489</v>
      </c>
      <c r="N525" s="147" t="s">
        <v>1979</v>
      </c>
      <c r="O525" s="147" t="s">
        <v>1568</v>
      </c>
      <c r="P525" s="147" t="s">
        <v>485</v>
      </c>
      <c r="Q525" s="147" t="s">
        <v>485</v>
      </c>
      <c r="R525" s="147" t="s">
        <v>485</v>
      </c>
      <c r="S525" s="148">
        <v>1</v>
      </c>
      <c r="T525" s="148">
        <v>0</v>
      </c>
      <c r="U525" s="148">
        <v>0.03</v>
      </c>
      <c r="V525" s="148"/>
      <c r="W525" s="148"/>
      <c r="X525" s="148"/>
      <c r="Y525" s="148"/>
      <c r="Z525" s="148"/>
      <c r="AA525" s="148"/>
      <c r="AB525" s="148"/>
      <c r="AC525" s="148"/>
      <c r="AD525" s="148"/>
      <c r="AE525" s="148"/>
      <c r="AF525" s="148"/>
      <c r="AG525" s="148"/>
      <c r="AH525" s="148"/>
      <c r="AI525" s="148"/>
      <c r="AJ525" s="148"/>
      <c r="AK525" s="148"/>
      <c r="AL525" s="148"/>
      <c r="AM525" s="148"/>
      <c r="AN525" s="148"/>
      <c r="AO525" s="148"/>
      <c r="AP525" s="148"/>
      <c r="AQ525" s="148"/>
      <c r="AR525" s="148"/>
      <c r="AS525" s="148"/>
      <c r="AT525" s="148"/>
      <c r="AU525" s="148"/>
      <c r="AV525" s="147" t="s">
        <v>489</v>
      </c>
      <c r="AW525" s="147" t="s">
        <v>2396</v>
      </c>
      <c r="AX525" s="147" t="s">
        <v>489</v>
      </c>
      <c r="AY525" s="147" t="s">
        <v>489</v>
      </c>
    </row>
    <row r="526" spans="1:51" ht="30" customHeight="1">
      <c r="A526" s="144" t="s">
        <v>993</v>
      </c>
      <c r="B526" s="144" t="s">
        <v>489</v>
      </c>
      <c r="C526" s="144" t="s">
        <v>489</v>
      </c>
      <c r="D526" s="145"/>
      <c r="E526" s="155"/>
      <c r="F526" s="154">
        <f>TRUNC(SUMIF(N521:N525, N520, F521:F525),0)</f>
        <v>804</v>
      </c>
      <c r="G526" s="155"/>
      <c r="H526" s="154">
        <f>TRUNC(SUMIF(N521:N525, N520, H521:H525),0)</f>
        <v>7869</v>
      </c>
      <c r="I526" s="155"/>
      <c r="J526" s="154">
        <f>TRUNC(SUMIF(N521:N525, N520, J521:J525),0)</f>
        <v>55</v>
      </c>
      <c r="K526" s="155"/>
      <c r="L526" s="154">
        <f>F526+H526+J526</f>
        <v>8728</v>
      </c>
      <c r="M526" s="144" t="s">
        <v>489</v>
      </c>
      <c r="N526" s="147" t="s">
        <v>668</v>
      </c>
      <c r="O526" s="147" t="s">
        <v>668</v>
      </c>
      <c r="P526" s="147" t="s">
        <v>489</v>
      </c>
      <c r="Q526" s="147" t="s">
        <v>489</v>
      </c>
      <c r="R526" s="147" t="s">
        <v>489</v>
      </c>
      <c r="S526" s="148"/>
      <c r="T526" s="148"/>
      <c r="U526" s="148"/>
      <c r="V526" s="148"/>
      <c r="W526" s="148"/>
      <c r="X526" s="148"/>
      <c r="Y526" s="148"/>
      <c r="Z526" s="148"/>
      <c r="AA526" s="148"/>
      <c r="AB526" s="148"/>
      <c r="AC526" s="148"/>
      <c r="AD526" s="148"/>
      <c r="AE526" s="148"/>
      <c r="AF526" s="148"/>
      <c r="AG526" s="148"/>
      <c r="AH526" s="148"/>
      <c r="AI526" s="148"/>
      <c r="AJ526" s="148"/>
      <c r="AK526" s="148"/>
      <c r="AL526" s="148"/>
      <c r="AM526" s="148"/>
      <c r="AN526" s="148"/>
      <c r="AO526" s="148"/>
      <c r="AP526" s="148"/>
      <c r="AQ526" s="148"/>
      <c r="AR526" s="148"/>
      <c r="AS526" s="148"/>
      <c r="AT526" s="148"/>
      <c r="AU526" s="148"/>
      <c r="AV526" s="147" t="s">
        <v>489</v>
      </c>
      <c r="AW526" s="147" t="s">
        <v>489</v>
      </c>
      <c r="AX526" s="147" t="s">
        <v>489</v>
      </c>
      <c r="AY526" s="147" t="s">
        <v>489</v>
      </c>
    </row>
    <row r="527" spans="1:51" ht="30" customHeight="1">
      <c r="A527" s="145"/>
      <c r="B527" s="145"/>
      <c r="C527" s="145"/>
      <c r="D527" s="145"/>
      <c r="E527" s="155"/>
      <c r="F527" s="154"/>
      <c r="G527" s="155"/>
      <c r="H527" s="154"/>
      <c r="I527" s="155"/>
      <c r="J527" s="154"/>
      <c r="K527" s="155"/>
      <c r="L527" s="154"/>
      <c r="M527" s="145"/>
    </row>
    <row r="528" spans="1:51" ht="30" customHeight="1">
      <c r="A528" s="311" t="s">
        <v>1176</v>
      </c>
      <c r="B528" s="311"/>
      <c r="C528" s="311"/>
      <c r="D528" s="311"/>
      <c r="E528" s="312"/>
      <c r="F528" s="313"/>
      <c r="G528" s="312"/>
      <c r="H528" s="313"/>
      <c r="I528" s="312"/>
      <c r="J528" s="313"/>
      <c r="K528" s="312"/>
      <c r="L528" s="313"/>
      <c r="M528" s="311"/>
      <c r="N528" s="153" t="s">
        <v>1980</v>
      </c>
    </row>
    <row r="529" spans="1:51" ht="30" customHeight="1">
      <c r="A529" s="144" t="s">
        <v>1099</v>
      </c>
      <c r="B529" s="144" t="s">
        <v>1100</v>
      </c>
      <c r="C529" s="144" t="s">
        <v>1101</v>
      </c>
      <c r="D529" s="145">
        <v>3.2</v>
      </c>
      <c r="E529" s="155">
        <f>'단가대비표(기계소방)'!O7</f>
        <v>3.03</v>
      </c>
      <c r="F529" s="154">
        <f>TRUNC(E529*D529,1)</f>
        <v>9.6</v>
      </c>
      <c r="G529" s="155">
        <f>'단가대비표(기계소방)'!P7</f>
        <v>0</v>
      </c>
      <c r="H529" s="154">
        <f>TRUNC(G529*D529,1)</f>
        <v>0</v>
      </c>
      <c r="I529" s="155">
        <f>'단가대비표(기계소방)'!V7</f>
        <v>0</v>
      </c>
      <c r="J529" s="154">
        <f>TRUNC(I529*D529,1)</f>
        <v>0</v>
      </c>
      <c r="K529" s="155">
        <f>TRUNC(E529+G529+I529,1)</f>
        <v>3</v>
      </c>
      <c r="L529" s="154">
        <f>TRUNC(F529+H529+J529,1)</f>
        <v>9.6</v>
      </c>
      <c r="M529" s="144" t="s">
        <v>489</v>
      </c>
      <c r="N529" s="147" t="s">
        <v>1980</v>
      </c>
      <c r="O529" s="147" t="s">
        <v>2197</v>
      </c>
      <c r="P529" s="147" t="s">
        <v>485</v>
      </c>
      <c r="Q529" s="147" t="s">
        <v>485</v>
      </c>
      <c r="R529" s="147" t="s">
        <v>655</v>
      </c>
      <c r="S529" s="148"/>
      <c r="T529" s="148"/>
      <c r="U529" s="148"/>
      <c r="V529" s="148"/>
      <c r="W529" s="148"/>
      <c r="X529" s="148"/>
      <c r="Y529" s="148"/>
      <c r="Z529" s="148"/>
      <c r="AA529" s="148"/>
      <c r="AB529" s="148"/>
      <c r="AC529" s="148"/>
      <c r="AD529" s="148"/>
      <c r="AE529" s="148"/>
      <c r="AF529" s="148"/>
      <c r="AG529" s="148"/>
      <c r="AH529" s="148"/>
      <c r="AI529" s="148"/>
      <c r="AJ529" s="148"/>
      <c r="AK529" s="148"/>
      <c r="AL529" s="148"/>
      <c r="AM529" s="148"/>
      <c r="AN529" s="148"/>
      <c r="AO529" s="148"/>
      <c r="AP529" s="148"/>
      <c r="AQ529" s="148"/>
      <c r="AR529" s="148"/>
      <c r="AS529" s="148"/>
      <c r="AT529" s="148"/>
      <c r="AU529" s="148"/>
      <c r="AV529" s="147" t="s">
        <v>489</v>
      </c>
      <c r="AW529" s="147" t="s">
        <v>2397</v>
      </c>
      <c r="AX529" s="147" t="s">
        <v>489</v>
      </c>
      <c r="AY529" s="147" t="s">
        <v>489</v>
      </c>
    </row>
    <row r="530" spans="1:51" ht="30" customHeight="1">
      <c r="A530" s="144" t="s">
        <v>1102</v>
      </c>
      <c r="B530" s="144" t="s">
        <v>1103</v>
      </c>
      <c r="C530" s="144" t="s">
        <v>1101</v>
      </c>
      <c r="D530" s="145">
        <v>1.6</v>
      </c>
      <c r="E530" s="155">
        <f>'단가대비표(기계소방)'!O9</f>
        <v>26.02</v>
      </c>
      <c r="F530" s="154">
        <f>TRUNC(E530*D530,1)</f>
        <v>41.6</v>
      </c>
      <c r="G530" s="155">
        <f>'단가대비표(기계소방)'!P9</f>
        <v>0</v>
      </c>
      <c r="H530" s="154">
        <f>TRUNC(G530*D530,1)</f>
        <v>0</v>
      </c>
      <c r="I530" s="155">
        <f>'단가대비표(기계소방)'!V9</f>
        <v>0</v>
      </c>
      <c r="J530" s="154">
        <f>TRUNC(I530*D530,1)</f>
        <v>0</v>
      </c>
      <c r="K530" s="155">
        <f>TRUNC(E530+G530+I530,1)</f>
        <v>26</v>
      </c>
      <c r="L530" s="154">
        <f>TRUNC(F530+H530+J530,1)</f>
        <v>41.6</v>
      </c>
      <c r="M530" s="144" t="s">
        <v>489</v>
      </c>
      <c r="N530" s="147" t="s">
        <v>1980</v>
      </c>
      <c r="O530" s="147" t="s">
        <v>2199</v>
      </c>
      <c r="P530" s="147" t="s">
        <v>485</v>
      </c>
      <c r="Q530" s="147" t="s">
        <v>485</v>
      </c>
      <c r="R530" s="147" t="s">
        <v>655</v>
      </c>
      <c r="S530" s="148"/>
      <c r="T530" s="148"/>
      <c r="U530" s="148"/>
      <c r="V530" s="148"/>
      <c r="W530" s="148"/>
      <c r="X530" s="148"/>
      <c r="Y530" s="148"/>
      <c r="Z530" s="148"/>
      <c r="AA530" s="148"/>
      <c r="AB530" s="148"/>
      <c r="AC530" s="148"/>
      <c r="AD530" s="148"/>
      <c r="AE530" s="148"/>
      <c r="AF530" s="148"/>
      <c r="AG530" s="148"/>
      <c r="AH530" s="148"/>
      <c r="AI530" s="148"/>
      <c r="AJ530" s="148"/>
      <c r="AK530" s="148"/>
      <c r="AL530" s="148"/>
      <c r="AM530" s="148"/>
      <c r="AN530" s="148"/>
      <c r="AO530" s="148"/>
      <c r="AP530" s="148"/>
      <c r="AQ530" s="148"/>
      <c r="AR530" s="148"/>
      <c r="AS530" s="148"/>
      <c r="AT530" s="148"/>
      <c r="AU530" s="148"/>
      <c r="AV530" s="147" t="s">
        <v>489</v>
      </c>
      <c r="AW530" s="147" t="s">
        <v>2398</v>
      </c>
      <c r="AX530" s="147" t="s">
        <v>489</v>
      </c>
      <c r="AY530" s="147" t="s">
        <v>489</v>
      </c>
    </row>
    <row r="531" spans="1:51" ht="30" customHeight="1">
      <c r="A531" s="144" t="s">
        <v>993</v>
      </c>
      <c r="B531" s="144" t="s">
        <v>489</v>
      </c>
      <c r="C531" s="144" t="s">
        <v>489</v>
      </c>
      <c r="D531" s="145"/>
      <c r="E531" s="155"/>
      <c r="F531" s="154">
        <f>TRUNC(SUMIF(N529:N530, N528, F529:F530),0)</f>
        <v>51</v>
      </c>
      <c r="G531" s="155"/>
      <c r="H531" s="154">
        <f>TRUNC(SUMIF(N529:N530, N528, H529:H530),0)</f>
        <v>0</v>
      </c>
      <c r="I531" s="155"/>
      <c r="J531" s="154">
        <f>TRUNC(SUMIF(N529:N530, N528, J529:J530),0)</f>
        <v>0</v>
      </c>
      <c r="K531" s="155"/>
      <c r="L531" s="154">
        <f>F531+H531+J531</f>
        <v>51</v>
      </c>
      <c r="M531" s="144" t="s">
        <v>489</v>
      </c>
      <c r="N531" s="147" t="s">
        <v>668</v>
      </c>
      <c r="O531" s="147" t="s">
        <v>668</v>
      </c>
      <c r="P531" s="147" t="s">
        <v>489</v>
      </c>
      <c r="Q531" s="147" t="s">
        <v>489</v>
      </c>
      <c r="R531" s="147" t="s">
        <v>489</v>
      </c>
      <c r="S531" s="148"/>
      <c r="T531" s="148"/>
      <c r="U531" s="148"/>
      <c r="V531" s="148"/>
      <c r="W531" s="148"/>
      <c r="X531" s="148"/>
      <c r="Y531" s="148"/>
      <c r="Z531" s="148"/>
      <c r="AA531" s="148"/>
      <c r="AB531" s="148"/>
      <c r="AC531" s="148"/>
      <c r="AD531" s="148"/>
      <c r="AE531" s="148"/>
      <c r="AF531" s="148"/>
      <c r="AG531" s="148"/>
      <c r="AH531" s="148"/>
      <c r="AI531" s="148"/>
      <c r="AJ531" s="148"/>
      <c r="AK531" s="148"/>
      <c r="AL531" s="148"/>
      <c r="AM531" s="148"/>
      <c r="AN531" s="148"/>
      <c r="AO531" s="148"/>
      <c r="AP531" s="148"/>
      <c r="AQ531" s="148"/>
      <c r="AR531" s="148"/>
      <c r="AS531" s="148"/>
      <c r="AT531" s="148"/>
      <c r="AU531" s="148"/>
      <c r="AV531" s="147" t="s">
        <v>489</v>
      </c>
      <c r="AW531" s="147" t="s">
        <v>489</v>
      </c>
      <c r="AX531" s="147" t="s">
        <v>489</v>
      </c>
      <c r="AY531" s="147" t="s">
        <v>489</v>
      </c>
    </row>
    <row r="532" spans="1:51" ht="30" customHeight="1">
      <c r="A532" s="145"/>
      <c r="B532" s="145"/>
      <c r="C532" s="145"/>
      <c r="D532" s="145"/>
      <c r="E532" s="155"/>
      <c r="F532" s="154"/>
      <c r="G532" s="155"/>
      <c r="H532" s="154"/>
      <c r="I532" s="155"/>
      <c r="J532" s="154"/>
      <c r="K532" s="155"/>
      <c r="L532" s="154"/>
      <c r="M532" s="145"/>
    </row>
    <row r="533" spans="1:51" ht="30" customHeight="1">
      <c r="A533" s="311" t="s">
        <v>1177</v>
      </c>
      <c r="B533" s="311"/>
      <c r="C533" s="311"/>
      <c r="D533" s="311"/>
      <c r="E533" s="312"/>
      <c r="F533" s="313"/>
      <c r="G533" s="312"/>
      <c r="H533" s="313"/>
      <c r="I533" s="312"/>
      <c r="J533" s="313"/>
      <c r="K533" s="312"/>
      <c r="L533" s="313"/>
      <c r="M533" s="311"/>
      <c r="N533" s="153" t="s">
        <v>1981</v>
      </c>
    </row>
    <row r="534" spans="1:51" ht="30" customHeight="1">
      <c r="A534" s="144" t="s">
        <v>1099</v>
      </c>
      <c r="B534" s="144" t="s">
        <v>1100</v>
      </c>
      <c r="C534" s="144" t="s">
        <v>1101</v>
      </c>
      <c r="D534" s="145">
        <v>3.8</v>
      </c>
      <c r="E534" s="155">
        <f>'단가대비표(기계소방)'!O7</f>
        <v>3.03</v>
      </c>
      <c r="F534" s="154">
        <f>TRUNC(E534*D534,1)</f>
        <v>11.5</v>
      </c>
      <c r="G534" s="155">
        <f>'단가대비표(기계소방)'!P7</f>
        <v>0</v>
      </c>
      <c r="H534" s="154">
        <f>TRUNC(G534*D534,1)</f>
        <v>0</v>
      </c>
      <c r="I534" s="155">
        <f>'단가대비표(기계소방)'!V7</f>
        <v>0</v>
      </c>
      <c r="J534" s="154">
        <f>TRUNC(I534*D534,1)</f>
        <v>0</v>
      </c>
      <c r="K534" s="155">
        <f>TRUNC(E534+G534+I534,1)</f>
        <v>3</v>
      </c>
      <c r="L534" s="154">
        <f>TRUNC(F534+H534+J534,1)</f>
        <v>11.5</v>
      </c>
      <c r="M534" s="144" t="s">
        <v>489</v>
      </c>
      <c r="N534" s="147" t="s">
        <v>1981</v>
      </c>
      <c r="O534" s="147" t="s">
        <v>2197</v>
      </c>
      <c r="P534" s="147" t="s">
        <v>485</v>
      </c>
      <c r="Q534" s="147" t="s">
        <v>485</v>
      </c>
      <c r="R534" s="147" t="s">
        <v>655</v>
      </c>
      <c r="S534" s="148"/>
      <c r="T534" s="148"/>
      <c r="U534" s="148"/>
      <c r="V534" s="148"/>
      <c r="W534" s="148"/>
      <c r="X534" s="148"/>
      <c r="Y534" s="148"/>
      <c r="Z534" s="148"/>
      <c r="AA534" s="148"/>
      <c r="AB534" s="148"/>
      <c r="AC534" s="148"/>
      <c r="AD534" s="148"/>
      <c r="AE534" s="148"/>
      <c r="AF534" s="148"/>
      <c r="AG534" s="148"/>
      <c r="AH534" s="148"/>
      <c r="AI534" s="148"/>
      <c r="AJ534" s="148"/>
      <c r="AK534" s="148"/>
      <c r="AL534" s="148"/>
      <c r="AM534" s="148"/>
      <c r="AN534" s="148"/>
      <c r="AO534" s="148"/>
      <c r="AP534" s="148"/>
      <c r="AQ534" s="148"/>
      <c r="AR534" s="148"/>
      <c r="AS534" s="148"/>
      <c r="AT534" s="148"/>
      <c r="AU534" s="148"/>
      <c r="AV534" s="147" t="s">
        <v>489</v>
      </c>
      <c r="AW534" s="147" t="s">
        <v>2399</v>
      </c>
      <c r="AX534" s="147" t="s">
        <v>489</v>
      </c>
      <c r="AY534" s="147" t="s">
        <v>489</v>
      </c>
    </row>
    <row r="535" spans="1:51" ht="30" customHeight="1">
      <c r="A535" s="144" t="s">
        <v>1102</v>
      </c>
      <c r="B535" s="144" t="s">
        <v>1103</v>
      </c>
      <c r="C535" s="144" t="s">
        <v>1101</v>
      </c>
      <c r="D535" s="145">
        <v>1.9</v>
      </c>
      <c r="E535" s="155">
        <f>'단가대비표(기계소방)'!O9</f>
        <v>26.02</v>
      </c>
      <c r="F535" s="154">
        <f>TRUNC(E535*D535,1)</f>
        <v>49.4</v>
      </c>
      <c r="G535" s="155">
        <f>'단가대비표(기계소방)'!P9</f>
        <v>0</v>
      </c>
      <c r="H535" s="154">
        <f>TRUNC(G535*D535,1)</f>
        <v>0</v>
      </c>
      <c r="I535" s="155">
        <f>'단가대비표(기계소방)'!V9</f>
        <v>0</v>
      </c>
      <c r="J535" s="154">
        <f>TRUNC(I535*D535,1)</f>
        <v>0</v>
      </c>
      <c r="K535" s="155">
        <f>TRUNC(E535+G535+I535,1)</f>
        <v>26</v>
      </c>
      <c r="L535" s="154">
        <f>TRUNC(F535+H535+J535,1)</f>
        <v>49.4</v>
      </c>
      <c r="M535" s="144" t="s">
        <v>489</v>
      </c>
      <c r="N535" s="147" t="s">
        <v>1981</v>
      </c>
      <c r="O535" s="147" t="s">
        <v>2199</v>
      </c>
      <c r="P535" s="147" t="s">
        <v>485</v>
      </c>
      <c r="Q535" s="147" t="s">
        <v>485</v>
      </c>
      <c r="R535" s="147" t="s">
        <v>655</v>
      </c>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7" t="s">
        <v>489</v>
      </c>
      <c r="AW535" s="147" t="s">
        <v>2400</v>
      </c>
      <c r="AX535" s="147" t="s">
        <v>489</v>
      </c>
      <c r="AY535" s="147" t="s">
        <v>489</v>
      </c>
    </row>
    <row r="536" spans="1:51" ht="30" customHeight="1">
      <c r="A536" s="144" t="s">
        <v>993</v>
      </c>
      <c r="B536" s="144" t="s">
        <v>489</v>
      </c>
      <c r="C536" s="144" t="s">
        <v>489</v>
      </c>
      <c r="D536" s="145"/>
      <c r="E536" s="155"/>
      <c r="F536" s="154">
        <f>TRUNC(SUMIF(N534:N535, N533, F534:F535),0)</f>
        <v>60</v>
      </c>
      <c r="G536" s="155"/>
      <c r="H536" s="154">
        <f>TRUNC(SUMIF(N534:N535, N533, H534:H535),0)</f>
        <v>0</v>
      </c>
      <c r="I536" s="155"/>
      <c r="J536" s="154">
        <f>TRUNC(SUMIF(N534:N535, N533, J534:J535),0)</f>
        <v>0</v>
      </c>
      <c r="K536" s="155"/>
      <c r="L536" s="154">
        <f>F536+H536+J536</f>
        <v>60</v>
      </c>
      <c r="M536" s="144" t="s">
        <v>489</v>
      </c>
      <c r="N536" s="147" t="s">
        <v>668</v>
      </c>
      <c r="O536" s="147" t="s">
        <v>668</v>
      </c>
      <c r="P536" s="147" t="s">
        <v>489</v>
      </c>
      <c r="Q536" s="147" t="s">
        <v>489</v>
      </c>
      <c r="R536" s="147" t="s">
        <v>489</v>
      </c>
      <c r="S536" s="148"/>
      <c r="T536" s="148"/>
      <c r="U536" s="148"/>
      <c r="V536" s="148"/>
      <c r="W536" s="148"/>
      <c r="X536" s="148"/>
      <c r="Y536" s="148"/>
      <c r="Z536" s="148"/>
      <c r="AA536" s="148"/>
      <c r="AB536" s="148"/>
      <c r="AC536" s="148"/>
      <c r="AD536" s="148"/>
      <c r="AE536" s="148"/>
      <c r="AF536" s="148"/>
      <c r="AG536" s="148"/>
      <c r="AH536" s="148"/>
      <c r="AI536" s="148"/>
      <c r="AJ536" s="148"/>
      <c r="AK536" s="148"/>
      <c r="AL536" s="148"/>
      <c r="AM536" s="148"/>
      <c r="AN536" s="148"/>
      <c r="AO536" s="148"/>
      <c r="AP536" s="148"/>
      <c r="AQ536" s="148"/>
      <c r="AR536" s="148"/>
      <c r="AS536" s="148"/>
      <c r="AT536" s="148"/>
      <c r="AU536" s="148"/>
      <c r="AV536" s="147" t="s">
        <v>489</v>
      </c>
      <c r="AW536" s="147" t="s">
        <v>489</v>
      </c>
      <c r="AX536" s="147" t="s">
        <v>489</v>
      </c>
      <c r="AY536" s="147" t="s">
        <v>489</v>
      </c>
    </row>
    <row r="537" spans="1:51" ht="30" customHeight="1">
      <c r="A537" s="145"/>
      <c r="B537" s="145"/>
      <c r="C537" s="145"/>
      <c r="D537" s="145"/>
      <c r="E537" s="155"/>
      <c r="F537" s="154"/>
      <c r="G537" s="155"/>
      <c r="H537" s="154"/>
      <c r="I537" s="155"/>
      <c r="J537" s="154"/>
      <c r="K537" s="155"/>
      <c r="L537" s="154"/>
      <c r="M537" s="145"/>
    </row>
    <row r="538" spans="1:51" ht="30" customHeight="1">
      <c r="A538" s="311" t="s">
        <v>1178</v>
      </c>
      <c r="B538" s="311"/>
      <c r="C538" s="311"/>
      <c r="D538" s="311"/>
      <c r="E538" s="312"/>
      <c r="F538" s="313"/>
      <c r="G538" s="312"/>
      <c r="H538" s="313"/>
      <c r="I538" s="312"/>
      <c r="J538" s="313"/>
      <c r="K538" s="312"/>
      <c r="L538" s="313"/>
      <c r="M538" s="311"/>
      <c r="N538" s="153" t="s">
        <v>1982</v>
      </c>
    </row>
    <row r="539" spans="1:51" ht="30" customHeight="1">
      <c r="A539" s="144" t="s">
        <v>1099</v>
      </c>
      <c r="B539" s="144" t="s">
        <v>1100</v>
      </c>
      <c r="C539" s="144" t="s">
        <v>1101</v>
      </c>
      <c r="D539" s="145">
        <v>22</v>
      </c>
      <c r="E539" s="155">
        <f>'단가대비표(기계소방)'!O7</f>
        <v>3.03</v>
      </c>
      <c r="F539" s="154">
        <f>TRUNC(E539*D539,1)</f>
        <v>66.599999999999994</v>
      </c>
      <c r="G539" s="155">
        <f>'단가대비표(기계소방)'!P7</f>
        <v>0</v>
      </c>
      <c r="H539" s="154">
        <f>TRUNC(G539*D539,1)</f>
        <v>0</v>
      </c>
      <c r="I539" s="155">
        <f>'단가대비표(기계소방)'!V7</f>
        <v>0</v>
      </c>
      <c r="J539" s="154">
        <f>TRUNC(I539*D539,1)</f>
        <v>0</v>
      </c>
      <c r="K539" s="155">
        <f>TRUNC(E539+G539+I539,1)</f>
        <v>3</v>
      </c>
      <c r="L539" s="154">
        <f>TRUNC(F539+H539+J539,1)</f>
        <v>66.599999999999994</v>
      </c>
      <c r="M539" s="144" t="s">
        <v>489</v>
      </c>
      <c r="N539" s="147" t="s">
        <v>1982</v>
      </c>
      <c r="O539" s="147" t="s">
        <v>2197</v>
      </c>
      <c r="P539" s="147" t="s">
        <v>485</v>
      </c>
      <c r="Q539" s="147" t="s">
        <v>485</v>
      </c>
      <c r="R539" s="147" t="s">
        <v>655</v>
      </c>
      <c r="S539" s="148"/>
      <c r="T539" s="148"/>
      <c r="U539" s="148"/>
      <c r="V539" s="148"/>
      <c r="W539" s="148"/>
      <c r="X539" s="148"/>
      <c r="Y539" s="148"/>
      <c r="Z539" s="148"/>
      <c r="AA539" s="148"/>
      <c r="AB539" s="148"/>
      <c r="AC539" s="148"/>
      <c r="AD539" s="148"/>
      <c r="AE539" s="148"/>
      <c r="AF539" s="148"/>
      <c r="AG539" s="148"/>
      <c r="AH539" s="148"/>
      <c r="AI539" s="148"/>
      <c r="AJ539" s="148"/>
      <c r="AK539" s="148"/>
      <c r="AL539" s="148"/>
      <c r="AM539" s="148"/>
      <c r="AN539" s="148"/>
      <c r="AO539" s="148"/>
      <c r="AP539" s="148"/>
      <c r="AQ539" s="148"/>
      <c r="AR539" s="148"/>
      <c r="AS539" s="148"/>
      <c r="AT539" s="148"/>
      <c r="AU539" s="148"/>
      <c r="AV539" s="147" t="s">
        <v>489</v>
      </c>
      <c r="AW539" s="147" t="s">
        <v>2401</v>
      </c>
      <c r="AX539" s="147" t="s">
        <v>489</v>
      </c>
      <c r="AY539" s="147" t="s">
        <v>489</v>
      </c>
    </row>
    <row r="540" spans="1:51" ht="30" customHeight="1">
      <c r="A540" s="144" t="s">
        <v>1102</v>
      </c>
      <c r="B540" s="144" t="s">
        <v>1103</v>
      </c>
      <c r="C540" s="144" t="s">
        <v>1101</v>
      </c>
      <c r="D540" s="145">
        <v>11</v>
      </c>
      <c r="E540" s="155">
        <f>'단가대비표(기계소방)'!O9</f>
        <v>26.02</v>
      </c>
      <c r="F540" s="154">
        <f>TRUNC(E540*D540,1)</f>
        <v>286.2</v>
      </c>
      <c r="G540" s="155">
        <f>'단가대비표(기계소방)'!P9</f>
        <v>0</v>
      </c>
      <c r="H540" s="154">
        <f>TRUNC(G540*D540,1)</f>
        <v>0</v>
      </c>
      <c r="I540" s="155">
        <f>'단가대비표(기계소방)'!V9</f>
        <v>0</v>
      </c>
      <c r="J540" s="154">
        <f>TRUNC(I540*D540,1)</f>
        <v>0</v>
      </c>
      <c r="K540" s="155">
        <f>TRUNC(E540+G540+I540,1)</f>
        <v>26</v>
      </c>
      <c r="L540" s="154">
        <f>TRUNC(F540+H540+J540,1)</f>
        <v>286.2</v>
      </c>
      <c r="M540" s="144" t="s">
        <v>489</v>
      </c>
      <c r="N540" s="147" t="s">
        <v>1982</v>
      </c>
      <c r="O540" s="147" t="s">
        <v>2199</v>
      </c>
      <c r="P540" s="147" t="s">
        <v>485</v>
      </c>
      <c r="Q540" s="147" t="s">
        <v>485</v>
      </c>
      <c r="R540" s="147" t="s">
        <v>655</v>
      </c>
      <c r="S540" s="148"/>
      <c r="T540" s="148"/>
      <c r="U540" s="148"/>
      <c r="V540" s="148"/>
      <c r="W540" s="148"/>
      <c r="X540" s="148"/>
      <c r="Y540" s="148"/>
      <c r="Z540" s="148"/>
      <c r="AA540" s="148"/>
      <c r="AB540" s="148"/>
      <c r="AC540" s="148"/>
      <c r="AD540" s="148"/>
      <c r="AE540" s="148"/>
      <c r="AF540" s="148"/>
      <c r="AG540" s="148"/>
      <c r="AH540" s="148"/>
      <c r="AI540" s="148"/>
      <c r="AJ540" s="148"/>
      <c r="AK540" s="148"/>
      <c r="AL540" s="148"/>
      <c r="AM540" s="148"/>
      <c r="AN540" s="148"/>
      <c r="AO540" s="148"/>
      <c r="AP540" s="148"/>
      <c r="AQ540" s="148"/>
      <c r="AR540" s="148"/>
      <c r="AS540" s="148"/>
      <c r="AT540" s="148"/>
      <c r="AU540" s="148"/>
      <c r="AV540" s="147" t="s">
        <v>489</v>
      </c>
      <c r="AW540" s="147" t="s">
        <v>2402</v>
      </c>
      <c r="AX540" s="147" t="s">
        <v>489</v>
      </c>
      <c r="AY540" s="147" t="s">
        <v>489</v>
      </c>
    </row>
    <row r="541" spans="1:51" ht="30" customHeight="1">
      <c r="A541" s="144" t="s">
        <v>993</v>
      </c>
      <c r="B541" s="144" t="s">
        <v>489</v>
      </c>
      <c r="C541" s="144" t="s">
        <v>489</v>
      </c>
      <c r="D541" s="145"/>
      <c r="E541" s="155"/>
      <c r="F541" s="154">
        <f>TRUNC(SUMIF(N539:N540, N538, F539:F540),0)</f>
        <v>352</v>
      </c>
      <c r="G541" s="155"/>
      <c r="H541" s="154">
        <f>TRUNC(SUMIF(N539:N540, N538, H539:H540),0)</f>
        <v>0</v>
      </c>
      <c r="I541" s="155"/>
      <c r="J541" s="154">
        <f>TRUNC(SUMIF(N539:N540, N538, J539:J540),0)</f>
        <v>0</v>
      </c>
      <c r="K541" s="155"/>
      <c r="L541" s="154">
        <f>F541+H541+J541</f>
        <v>352</v>
      </c>
      <c r="M541" s="144" t="s">
        <v>489</v>
      </c>
      <c r="N541" s="147" t="s">
        <v>668</v>
      </c>
      <c r="O541" s="147" t="s">
        <v>668</v>
      </c>
      <c r="P541" s="147" t="s">
        <v>489</v>
      </c>
      <c r="Q541" s="147" t="s">
        <v>489</v>
      </c>
      <c r="R541" s="147" t="s">
        <v>489</v>
      </c>
      <c r="S541" s="148"/>
      <c r="T541" s="148"/>
      <c r="U541" s="148"/>
      <c r="V541" s="148"/>
      <c r="W541" s="148"/>
      <c r="X541" s="148"/>
      <c r="Y541" s="148"/>
      <c r="Z541" s="148"/>
      <c r="AA541" s="148"/>
      <c r="AB541" s="148"/>
      <c r="AC541" s="148"/>
      <c r="AD541" s="148"/>
      <c r="AE541" s="148"/>
      <c r="AF541" s="148"/>
      <c r="AG541" s="148"/>
      <c r="AH541" s="148"/>
      <c r="AI541" s="148"/>
      <c r="AJ541" s="148"/>
      <c r="AK541" s="148"/>
      <c r="AL541" s="148"/>
      <c r="AM541" s="148"/>
      <c r="AN541" s="148"/>
      <c r="AO541" s="148"/>
      <c r="AP541" s="148"/>
      <c r="AQ541" s="148"/>
      <c r="AR541" s="148"/>
      <c r="AS541" s="148"/>
      <c r="AT541" s="148"/>
      <c r="AU541" s="148"/>
      <c r="AV541" s="147" t="s">
        <v>489</v>
      </c>
      <c r="AW541" s="147" t="s">
        <v>489</v>
      </c>
      <c r="AX541" s="147" t="s">
        <v>489</v>
      </c>
      <c r="AY541" s="147" t="s">
        <v>489</v>
      </c>
    </row>
    <row r="542" spans="1:51" ht="30" customHeight="1">
      <c r="A542" s="145"/>
      <c r="B542" s="145"/>
      <c r="C542" s="145"/>
      <c r="D542" s="145"/>
      <c r="E542" s="155"/>
      <c r="F542" s="154"/>
      <c r="G542" s="155"/>
      <c r="H542" s="154"/>
      <c r="I542" s="155"/>
      <c r="J542" s="154"/>
      <c r="K542" s="155"/>
      <c r="L542" s="154"/>
      <c r="M542" s="145"/>
    </row>
    <row r="543" spans="1:51" ht="30" customHeight="1">
      <c r="A543" s="311" t="s">
        <v>1179</v>
      </c>
      <c r="B543" s="311"/>
      <c r="C543" s="311"/>
      <c r="D543" s="311"/>
      <c r="E543" s="312"/>
      <c r="F543" s="313"/>
      <c r="G543" s="312"/>
      <c r="H543" s="313"/>
      <c r="I543" s="312"/>
      <c r="J543" s="313"/>
      <c r="K543" s="312"/>
      <c r="L543" s="313"/>
      <c r="M543" s="311"/>
      <c r="N543" s="153" t="s">
        <v>1983</v>
      </c>
    </row>
    <row r="544" spans="1:51" ht="30" customHeight="1">
      <c r="A544" s="144" t="s">
        <v>1099</v>
      </c>
      <c r="B544" s="144" t="s">
        <v>1100</v>
      </c>
      <c r="C544" s="144" t="s">
        <v>1101</v>
      </c>
      <c r="D544" s="145">
        <v>56</v>
      </c>
      <c r="E544" s="155">
        <f>'단가대비표(기계소방)'!O7</f>
        <v>3.03</v>
      </c>
      <c r="F544" s="154">
        <f>TRUNC(E544*D544,1)</f>
        <v>169.6</v>
      </c>
      <c r="G544" s="155">
        <f>'단가대비표(기계소방)'!P7</f>
        <v>0</v>
      </c>
      <c r="H544" s="154">
        <f>TRUNC(G544*D544,1)</f>
        <v>0</v>
      </c>
      <c r="I544" s="155">
        <f>'단가대비표(기계소방)'!V7</f>
        <v>0</v>
      </c>
      <c r="J544" s="154">
        <f>TRUNC(I544*D544,1)</f>
        <v>0</v>
      </c>
      <c r="K544" s="155">
        <f>TRUNC(E544+G544+I544,1)</f>
        <v>3</v>
      </c>
      <c r="L544" s="154">
        <f>TRUNC(F544+H544+J544,1)</f>
        <v>169.6</v>
      </c>
      <c r="M544" s="144" t="s">
        <v>489</v>
      </c>
      <c r="N544" s="147" t="s">
        <v>1983</v>
      </c>
      <c r="O544" s="147" t="s">
        <v>2197</v>
      </c>
      <c r="P544" s="147" t="s">
        <v>485</v>
      </c>
      <c r="Q544" s="147" t="s">
        <v>485</v>
      </c>
      <c r="R544" s="147" t="s">
        <v>655</v>
      </c>
      <c r="S544" s="148"/>
      <c r="T544" s="148"/>
      <c r="U544" s="148"/>
      <c r="V544" s="148"/>
      <c r="W544" s="148"/>
      <c r="X544" s="148"/>
      <c r="Y544" s="148"/>
      <c r="Z544" s="148"/>
      <c r="AA544" s="148"/>
      <c r="AB544" s="148"/>
      <c r="AC544" s="148"/>
      <c r="AD544" s="148"/>
      <c r="AE544" s="148"/>
      <c r="AF544" s="148"/>
      <c r="AG544" s="148"/>
      <c r="AH544" s="148"/>
      <c r="AI544" s="148"/>
      <c r="AJ544" s="148"/>
      <c r="AK544" s="148"/>
      <c r="AL544" s="148"/>
      <c r="AM544" s="148"/>
      <c r="AN544" s="148"/>
      <c r="AO544" s="148"/>
      <c r="AP544" s="148"/>
      <c r="AQ544" s="148"/>
      <c r="AR544" s="148"/>
      <c r="AS544" s="148"/>
      <c r="AT544" s="148"/>
      <c r="AU544" s="148"/>
      <c r="AV544" s="147" t="s">
        <v>489</v>
      </c>
      <c r="AW544" s="147" t="s">
        <v>2403</v>
      </c>
      <c r="AX544" s="147" t="s">
        <v>489</v>
      </c>
      <c r="AY544" s="147" t="s">
        <v>489</v>
      </c>
    </row>
    <row r="545" spans="1:51" ht="30" customHeight="1">
      <c r="A545" s="144" t="s">
        <v>1102</v>
      </c>
      <c r="B545" s="144" t="s">
        <v>1103</v>
      </c>
      <c r="C545" s="144" t="s">
        <v>1101</v>
      </c>
      <c r="D545" s="145">
        <v>28</v>
      </c>
      <c r="E545" s="155">
        <f>'단가대비표(기계소방)'!O9</f>
        <v>26.02</v>
      </c>
      <c r="F545" s="154">
        <f>TRUNC(E545*D545,1)</f>
        <v>728.5</v>
      </c>
      <c r="G545" s="155">
        <f>'단가대비표(기계소방)'!P9</f>
        <v>0</v>
      </c>
      <c r="H545" s="154">
        <f>TRUNC(G545*D545,1)</f>
        <v>0</v>
      </c>
      <c r="I545" s="155">
        <f>'단가대비표(기계소방)'!V9</f>
        <v>0</v>
      </c>
      <c r="J545" s="154">
        <f>TRUNC(I545*D545,1)</f>
        <v>0</v>
      </c>
      <c r="K545" s="155">
        <f>TRUNC(E545+G545+I545,1)</f>
        <v>26</v>
      </c>
      <c r="L545" s="154">
        <f>TRUNC(F545+H545+J545,1)</f>
        <v>728.5</v>
      </c>
      <c r="M545" s="144" t="s">
        <v>489</v>
      </c>
      <c r="N545" s="147" t="s">
        <v>1983</v>
      </c>
      <c r="O545" s="147" t="s">
        <v>2199</v>
      </c>
      <c r="P545" s="147" t="s">
        <v>485</v>
      </c>
      <c r="Q545" s="147" t="s">
        <v>485</v>
      </c>
      <c r="R545" s="147" t="s">
        <v>655</v>
      </c>
      <c r="S545" s="148"/>
      <c r="T545" s="148"/>
      <c r="U545" s="148"/>
      <c r="V545" s="148"/>
      <c r="W545" s="148"/>
      <c r="X545" s="148"/>
      <c r="Y545" s="148"/>
      <c r="Z545" s="148"/>
      <c r="AA545" s="148"/>
      <c r="AB545" s="148"/>
      <c r="AC545" s="148"/>
      <c r="AD545" s="148"/>
      <c r="AE545" s="148"/>
      <c r="AF545" s="148"/>
      <c r="AG545" s="148"/>
      <c r="AH545" s="148"/>
      <c r="AI545" s="148"/>
      <c r="AJ545" s="148"/>
      <c r="AK545" s="148"/>
      <c r="AL545" s="148"/>
      <c r="AM545" s="148"/>
      <c r="AN545" s="148"/>
      <c r="AO545" s="148"/>
      <c r="AP545" s="148"/>
      <c r="AQ545" s="148"/>
      <c r="AR545" s="148"/>
      <c r="AS545" s="148"/>
      <c r="AT545" s="148"/>
      <c r="AU545" s="148"/>
      <c r="AV545" s="147" t="s">
        <v>489</v>
      </c>
      <c r="AW545" s="147" t="s">
        <v>2404</v>
      </c>
      <c r="AX545" s="147" t="s">
        <v>489</v>
      </c>
      <c r="AY545" s="147" t="s">
        <v>489</v>
      </c>
    </row>
    <row r="546" spans="1:51" ht="30" customHeight="1">
      <c r="A546" s="144" t="s">
        <v>993</v>
      </c>
      <c r="B546" s="144" t="s">
        <v>489</v>
      </c>
      <c r="C546" s="144" t="s">
        <v>489</v>
      </c>
      <c r="D546" s="145"/>
      <c r="E546" s="155"/>
      <c r="F546" s="154">
        <f>TRUNC(SUMIF(N544:N545, N543, F544:F545),0)</f>
        <v>898</v>
      </c>
      <c r="G546" s="155"/>
      <c r="H546" s="154">
        <f>TRUNC(SUMIF(N544:N545, N543, H544:H545),0)</f>
        <v>0</v>
      </c>
      <c r="I546" s="155"/>
      <c r="J546" s="154">
        <f>TRUNC(SUMIF(N544:N545, N543, J544:J545),0)</f>
        <v>0</v>
      </c>
      <c r="K546" s="155"/>
      <c r="L546" s="154">
        <f>F546+H546+J546</f>
        <v>898</v>
      </c>
      <c r="M546" s="144" t="s">
        <v>489</v>
      </c>
      <c r="N546" s="147" t="s">
        <v>668</v>
      </c>
      <c r="O546" s="147" t="s">
        <v>668</v>
      </c>
      <c r="P546" s="147" t="s">
        <v>489</v>
      </c>
      <c r="Q546" s="147" t="s">
        <v>489</v>
      </c>
      <c r="R546" s="147" t="s">
        <v>489</v>
      </c>
      <c r="S546" s="148"/>
      <c r="T546" s="148"/>
      <c r="U546" s="148"/>
      <c r="V546" s="148"/>
      <c r="W546" s="148"/>
      <c r="X546" s="148"/>
      <c r="Y546" s="148"/>
      <c r="Z546" s="148"/>
      <c r="AA546" s="148"/>
      <c r="AB546" s="148"/>
      <c r="AC546" s="148"/>
      <c r="AD546" s="148"/>
      <c r="AE546" s="148"/>
      <c r="AF546" s="148"/>
      <c r="AG546" s="148"/>
      <c r="AH546" s="148"/>
      <c r="AI546" s="148"/>
      <c r="AJ546" s="148"/>
      <c r="AK546" s="148"/>
      <c r="AL546" s="148"/>
      <c r="AM546" s="148"/>
      <c r="AN546" s="148"/>
      <c r="AO546" s="148"/>
      <c r="AP546" s="148"/>
      <c r="AQ546" s="148"/>
      <c r="AR546" s="148"/>
      <c r="AS546" s="148"/>
      <c r="AT546" s="148"/>
      <c r="AU546" s="148"/>
      <c r="AV546" s="147" t="s">
        <v>489</v>
      </c>
      <c r="AW546" s="147" t="s">
        <v>489</v>
      </c>
      <c r="AX546" s="147" t="s">
        <v>489</v>
      </c>
      <c r="AY546" s="147" t="s">
        <v>489</v>
      </c>
    </row>
    <row r="547" spans="1:51" ht="30" customHeight="1">
      <c r="A547" s="145"/>
      <c r="B547" s="145"/>
      <c r="C547" s="145"/>
      <c r="D547" s="145"/>
      <c r="E547" s="155"/>
      <c r="F547" s="154"/>
      <c r="G547" s="155"/>
      <c r="H547" s="154"/>
      <c r="I547" s="155"/>
      <c r="J547" s="154"/>
      <c r="K547" s="155"/>
      <c r="L547" s="154"/>
      <c r="M547" s="145"/>
    </row>
    <row r="548" spans="1:51" ht="30" customHeight="1">
      <c r="A548" s="311" t="s">
        <v>1180</v>
      </c>
      <c r="B548" s="311"/>
      <c r="C548" s="311"/>
      <c r="D548" s="311"/>
      <c r="E548" s="312"/>
      <c r="F548" s="313"/>
      <c r="G548" s="312"/>
      <c r="H548" s="313"/>
      <c r="I548" s="312"/>
      <c r="J548" s="313"/>
      <c r="K548" s="312"/>
      <c r="L548" s="313"/>
      <c r="M548" s="311"/>
      <c r="N548" s="153" t="s">
        <v>1984</v>
      </c>
    </row>
    <row r="549" spans="1:51" ht="30" customHeight="1">
      <c r="A549" s="144" t="s">
        <v>968</v>
      </c>
      <c r="B549" s="144" t="s">
        <v>833</v>
      </c>
      <c r="C549" s="144" t="s">
        <v>834</v>
      </c>
      <c r="D549" s="145">
        <v>1</v>
      </c>
      <c r="E549" s="155">
        <f>'일대목록(기계소방)'!E76</f>
        <v>260586</v>
      </c>
      <c r="F549" s="154">
        <f>TRUNC(E549*D549,1)</f>
        <v>260586</v>
      </c>
      <c r="G549" s="155">
        <f>'일대목록(기계소방)'!F76</f>
        <v>4784138</v>
      </c>
      <c r="H549" s="154">
        <f>TRUNC(G549*D549,1)</f>
        <v>4784138</v>
      </c>
      <c r="I549" s="155">
        <f>'일대목록(기계소방)'!G76</f>
        <v>10656</v>
      </c>
      <c r="J549" s="154">
        <f>TRUNC(I549*D549,1)</f>
        <v>10656</v>
      </c>
      <c r="K549" s="155">
        <f>TRUNC(E549+G549+I549,1)</f>
        <v>5055380</v>
      </c>
      <c r="L549" s="154">
        <f>TRUNC(F549+H549+J549,1)</f>
        <v>5055380</v>
      </c>
      <c r="M549" s="144" t="s">
        <v>489</v>
      </c>
      <c r="N549" s="147" t="s">
        <v>1984</v>
      </c>
      <c r="O549" s="147" t="s">
        <v>1985</v>
      </c>
      <c r="P549" s="147" t="s">
        <v>655</v>
      </c>
      <c r="Q549" s="147" t="s">
        <v>485</v>
      </c>
      <c r="R549" s="147" t="s">
        <v>485</v>
      </c>
      <c r="S549" s="148"/>
      <c r="T549" s="148"/>
      <c r="U549" s="148"/>
      <c r="V549" s="148"/>
      <c r="W549" s="148"/>
      <c r="X549" s="148"/>
      <c r="Y549" s="148"/>
      <c r="Z549" s="148"/>
      <c r="AA549" s="148"/>
      <c r="AB549" s="148"/>
      <c r="AC549" s="148"/>
      <c r="AD549" s="148"/>
      <c r="AE549" s="148"/>
      <c r="AF549" s="148"/>
      <c r="AG549" s="148"/>
      <c r="AH549" s="148"/>
      <c r="AI549" s="148"/>
      <c r="AJ549" s="148"/>
      <c r="AK549" s="148"/>
      <c r="AL549" s="148"/>
      <c r="AM549" s="148"/>
      <c r="AN549" s="148"/>
      <c r="AO549" s="148"/>
      <c r="AP549" s="148"/>
      <c r="AQ549" s="148"/>
      <c r="AR549" s="148"/>
      <c r="AS549" s="148"/>
      <c r="AT549" s="148"/>
      <c r="AU549" s="148"/>
      <c r="AV549" s="147" t="s">
        <v>489</v>
      </c>
      <c r="AW549" s="147" t="s">
        <v>2405</v>
      </c>
      <c r="AX549" s="147" t="s">
        <v>489</v>
      </c>
      <c r="AY549" s="147" t="s">
        <v>489</v>
      </c>
    </row>
    <row r="550" spans="1:51" ht="30" customHeight="1">
      <c r="A550" s="144" t="s">
        <v>970</v>
      </c>
      <c r="B550" s="144" t="s">
        <v>833</v>
      </c>
      <c r="C550" s="144" t="s">
        <v>834</v>
      </c>
      <c r="D550" s="145">
        <v>1</v>
      </c>
      <c r="E550" s="155">
        <f>'일대목록(기계소방)'!E77</f>
        <v>56852</v>
      </c>
      <c r="F550" s="154">
        <f>TRUNC(E550*D550,1)</f>
        <v>56852</v>
      </c>
      <c r="G550" s="155">
        <f>'일대목록(기계소방)'!F77</f>
        <v>1224087</v>
      </c>
      <c r="H550" s="154">
        <f>TRUNC(G550*D550,1)</f>
        <v>1224087</v>
      </c>
      <c r="I550" s="155">
        <f>'일대목록(기계소방)'!G77</f>
        <v>1879</v>
      </c>
      <c r="J550" s="154">
        <f>TRUNC(I550*D550,1)</f>
        <v>1879</v>
      </c>
      <c r="K550" s="155">
        <f>TRUNC(E550+G550+I550,1)</f>
        <v>1282818</v>
      </c>
      <c r="L550" s="154">
        <f>TRUNC(F550+H550+J550,1)</f>
        <v>1282818</v>
      </c>
      <c r="M550" s="144" t="s">
        <v>489</v>
      </c>
      <c r="N550" s="147" t="s">
        <v>1984</v>
      </c>
      <c r="O550" s="147" t="s">
        <v>1986</v>
      </c>
      <c r="P550" s="147" t="s">
        <v>655</v>
      </c>
      <c r="Q550" s="147" t="s">
        <v>485</v>
      </c>
      <c r="R550" s="147" t="s">
        <v>485</v>
      </c>
      <c r="S550" s="148"/>
      <c r="T550" s="148"/>
      <c r="U550" s="148"/>
      <c r="V550" s="148"/>
      <c r="W550" s="148"/>
      <c r="X550" s="148"/>
      <c r="Y550" s="148"/>
      <c r="Z550" s="148"/>
      <c r="AA550" s="148"/>
      <c r="AB550" s="148"/>
      <c r="AC550" s="148"/>
      <c r="AD550" s="148"/>
      <c r="AE550" s="148"/>
      <c r="AF550" s="148"/>
      <c r="AG550" s="148"/>
      <c r="AH550" s="148"/>
      <c r="AI550" s="148"/>
      <c r="AJ550" s="148"/>
      <c r="AK550" s="148"/>
      <c r="AL550" s="148"/>
      <c r="AM550" s="148"/>
      <c r="AN550" s="148"/>
      <c r="AO550" s="148"/>
      <c r="AP550" s="148"/>
      <c r="AQ550" s="148"/>
      <c r="AR550" s="148"/>
      <c r="AS550" s="148"/>
      <c r="AT550" s="148"/>
      <c r="AU550" s="148"/>
      <c r="AV550" s="147" t="s">
        <v>489</v>
      </c>
      <c r="AW550" s="147" t="s">
        <v>2406</v>
      </c>
      <c r="AX550" s="147" t="s">
        <v>489</v>
      </c>
      <c r="AY550" s="147" t="s">
        <v>489</v>
      </c>
    </row>
    <row r="551" spans="1:51" ht="30" customHeight="1">
      <c r="A551" s="144" t="s">
        <v>993</v>
      </c>
      <c r="B551" s="144" t="s">
        <v>489</v>
      </c>
      <c r="C551" s="144" t="s">
        <v>489</v>
      </c>
      <c r="D551" s="145"/>
      <c r="E551" s="155"/>
      <c r="F551" s="154">
        <f>TRUNC(SUMIF(N549:N550, N548, F549:F550),0)</f>
        <v>317438</v>
      </c>
      <c r="G551" s="155"/>
      <c r="H551" s="154">
        <f>TRUNC(SUMIF(N549:N550, N548, H549:H550),0)</f>
        <v>6008225</v>
      </c>
      <c r="I551" s="155"/>
      <c r="J551" s="154">
        <f>TRUNC(SUMIF(N549:N550, N548, J549:J550),0)</f>
        <v>12535</v>
      </c>
      <c r="K551" s="155"/>
      <c r="L551" s="154">
        <f>F551+H551+J551</f>
        <v>6338198</v>
      </c>
      <c r="M551" s="144" t="s">
        <v>489</v>
      </c>
      <c r="N551" s="147" t="s">
        <v>668</v>
      </c>
      <c r="O551" s="147" t="s">
        <v>668</v>
      </c>
      <c r="P551" s="147" t="s">
        <v>489</v>
      </c>
      <c r="Q551" s="147" t="s">
        <v>489</v>
      </c>
      <c r="R551" s="147" t="s">
        <v>489</v>
      </c>
      <c r="S551" s="148"/>
      <c r="T551" s="148"/>
      <c r="U551" s="148"/>
      <c r="V551" s="148"/>
      <c r="W551" s="148"/>
      <c r="X551" s="148"/>
      <c r="Y551" s="148"/>
      <c r="Z551" s="148"/>
      <c r="AA551" s="148"/>
      <c r="AB551" s="148"/>
      <c r="AC551" s="148"/>
      <c r="AD551" s="148"/>
      <c r="AE551" s="148"/>
      <c r="AF551" s="148"/>
      <c r="AG551" s="148"/>
      <c r="AH551" s="148"/>
      <c r="AI551" s="148"/>
      <c r="AJ551" s="148"/>
      <c r="AK551" s="148"/>
      <c r="AL551" s="148"/>
      <c r="AM551" s="148"/>
      <c r="AN551" s="148"/>
      <c r="AO551" s="148"/>
      <c r="AP551" s="148"/>
      <c r="AQ551" s="148"/>
      <c r="AR551" s="148"/>
      <c r="AS551" s="148"/>
      <c r="AT551" s="148"/>
      <c r="AU551" s="148"/>
      <c r="AV551" s="147" t="s">
        <v>489</v>
      </c>
      <c r="AW551" s="147" t="s">
        <v>489</v>
      </c>
      <c r="AX551" s="147" t="s">
        <v>489</v>
      </c>
      <c r="AY551" s="147" t="s">
        <v>489</v>
      </c>
    </row>
    <row r="552" spans="1:51" ht="30" customHeight="1">
      <c r="A552" s="145"/>
      <c r="B552" s="145"/>
      <c r="C552" s="145"/>
      <c r="D552" s="145"/>
      <c r="E552" s="155"/>
      <c r="F552" s="154"/>
      <c r="G552" s="155"/>
      <c r="H552" s="154"/>
      <c r="I552" s="155"/>
      <c r="J552" s="154"/>
      <c r="K552" s="155"/>
      <c r="L552" s="154"/>
      <c r="M552" s="145"/>
    </row>
    <row r="553" spans="1:51" ht="30" customHeight="1">
      <c r="A553" s="311" t="s">
        <v>1181</v>
      </c>
      <c r="B553" s="311"/>
      <c r="C553" s="311"/>
      <c r="D553" s="311"/>
      <c r="E553" s="312"/>
      <c r="F553" s="313"/>
      <c r="G553" s="312"/>
      <c r="H553" s="313"/>
      <c r="I553" s="312"/>
      <c r="J553" s="313"/>
      <c r="K553" s="312"/>
      <c r="L553" s="313"/>
      <c r="M553" s="311"/>
      <c r="N553" s="153" t="s">
        <v>1985</v>
      </c>
    </row>
    <row r="554" spans="1:51" ht="30" customHeight="1">
      <c r="A554" s="144" t="s">
        <v>995</v>
      </c>
      <c r="B554" s="144" t="s">
        <v>1182</v>
      </c>
      <c r="C554" s="144" t="s">
        <v>849</v>
      </c>
      <c r="D554" s="145">
        <v>15.71</v>
      </c>
      <c r="E554" s="155">
        <f>'단가대비표(기계소방)'!O13</f>
        <v>2400</v>
      </c>
      <c r="F554" s="154">
        <f t="shared" ref="F554:F563" si="123">TRUNC(E554*D554,1)</f>
        <v>37704</v>
      </c>
      <c r="G554" s="155">
        <f>'단가대비표(기계소방)'!P13</f>
        <v>0</v>
      </c>
      <c r="H554" s="154">
        <f t="shared" ref="H554:H563" si="124">TRUNC(G554*D554,1)</f>
        <v>0</v>
      </c>
      <c r="I554" s="155">
        <f>'단가대비표(기계소방)'!V13</f>
        <v>0</v>
      </c>
      <c r="J554" s="154">
        <f t="shared" ref="J554:J563" si="125">TRUNC(I554*D554,1)</f>
        <v>0</v>
      </c>
      <c r="K554" s="155">
        <f t="shared" ref="K554:L563" si="126">TRUNC(E554+G554+I554,1)</f>
        <v>2400</v>
      </c>
      <c r="L554" s="154">
        <f t="shared" si="126"/>
        <v>37704</v>
      </c>
      <c r="M554" s="144" t="s">
        <v>489</v>
      </c>
      <c r="N554" s="147" t="s">
        <v>1985</v>
      </c>
      <c r="O554" s="147" t="s">
        <v>2407</v>
      </c>
      <c r="P554" s="147" t="s">
        <v>485</v>
      </c>
      <c r="Q554" s="147" t="s">
        <v>485</v>
      </c>
      <c r="R554" s="147" t="s">
        <v>655</v>
      </c>
      <c r="S554" s="148"/>
      <c r="T554" s="148"/>
      <c r="U554" s="148"/>
      <c r="V554" s="148"/>
      <c r="W554" s="148"/>
      <c r="X554" s="148"/>
      <c r="Y554" s="148"/>
      <c r="Z554" s="148"/>
      <c r="AA554" s="148"/>
      <c r="AB554" s="148"/>
      <c r="AC554" s="148"/>
      <c r="AD554" s="148"/>
      <c r="AE554" s="148"/>
      <c r="AF554" s="148"/>
      <c r="AG554" s="148"/>
      <c r="AH554" s="148"/>
      <c r="AI554" s="148"/>
      <c r="AJ554" s="148"/>
      <c r="AK554" s="148"/>
      <c r="AL554" s="148"/>
      <c r="AM554" s="148"/>
      <c r="AN554" s="148"/>
      <c r="AO554" s="148"/>
      <c r="AP554" s="148"/>
      <c r="AQ554" s="148"/>
      <c r="AR554" s="148"/>
      <c r="AS554" s="148"/>
      <c r="AT554" s="148"/>
      <c r="AU554" s="148"/>
      <c r="AV554" s="147" t="s">
        <v>489</v>
      </c>
      <c r="AW554" s="147" t="s">
        <v>2408</v>
      </c>
      <c r="AX554" s="147" t="s">
        <v>489</v>
      </c>
      <c r="AY554" s="147" t="s">
        <v>489</v>
      </c>
    </row>
    <row r="555" spans="1:51" ht="30" customHeight="1">
      <c r="A555" s="144" t="s">
        <v>1099</v>
      </c>
      <c r="B555" s="144" t="s">
        <v>1100</v>
      </c>
      <c r="C555" s="144" t="s">
        <v>1101</v>
      </c>
      <c r="D555" s="145">
        <v>5355</v>
      </c>
      <c r="E555" s="155">
        <f>'단가대비표(기계소방)'!O7</f>
        <v>3.03</v>
      </c>
      <c r="F555" s="154">
        <f t="shared" si="123"/>
        <v>16225.6</v>
      </c>
      <c r="G555" s="155">
        <f>'단가대비표(기계소방)'!P7</f>
        <v>0</v>
      </c>
      <c r="H555" s="154">
        <f t="shared" si="124"/>
        <v>0</v>
      </c>
      <c r="I555" s="155">
        <f>'단가대비표(기계소방)'!V7</f>
        <v>0</v>
      </c>
      <c r="J555" s="154">
        <f t="shared" si="125"/>
        <v>0</v>
      </c>
      <c r="K555" s="155">
        <f t="shared" si="126"/>
        <v>3</v>
      </c>
      <c r="L555" s="154">
        <f t="shared" si="126"/>
        <v>16225.6</v>
      </c>
      <c r="M555" s="144" t="s">
        <v>489</v>
      </c>
      <c r="N555" s="147" t="s">
        <v>1985</v>
      </c>
      <c r="O555" s="147" t="s">
        <v>2197</v>
      </c>
      <c r="P555" s="147" t="s">
        <v>485</v>
      </c>
      <c r="Q555" s="147" t="s">
        <v>485</v>
      </c>
      <c r="R555" s="147" t="s">
        <v>655</v>
      </c>
      <c r="S555" s="148"/>
      <c r="T555" s="148"/>
      <c r="U555" s="148"/>
      <c r="V555" s="148"/>
      <c r="W555" s="148"/>
      <c r="X555" s="148"/>
      <c r="Y555" s="148"/>
      <c r="Z555" s="148"/>
      <c r="AA555" s="148"/>
      <c r="AB555" s="148"/>
      <c r="AC555" s="148"/>
      <c r="AD555" s="148"/>
      <c r="AE555" s="148"/>
      <c r="AF555" s="148"/>
      <c r="AG555" s="148"/>
      <c r="AH555" s="148"/>
      <c r="AI555" s="148"/>
      <c r="AJ555" s="148"/>
      <c r="AK555" s="148"/>
      <c r="AL555" s="148"/>
      <c r="AM555" s="148"/>
      <c r="AN555" s="148"/>
      <c r="AO555" s="148"/>
      <c r="AP555" s="148"/>
      <c r="AQ555" s="148"/>
      <c r="AR555" s="148"/>
      <c r="AS555" s="148"/>
      <c r="AT555" s="148"/>
      <c r="AU555" s="148"/>
      <c r="AV555" s="147" t="s">
        <v>489</v>
      </c>
      <c r="AW555" s="147" t="s">
        <v>2409</v>
      </c>
      <c r="AX555" s="147" t="s">
        <v>489</v>
      </c>
      <c r="AY555" s="147" t="s">
        <v>489</v>
      </c>
    </row>
    <row r="556" spans="1:51" ht="30" customHeight="1">
      <c r="A556" s="144" t="s">
        <v>1102</v>
      </c>
      <c r="B556" s="144" t="s">
        <v>1140</v>
      </c>
      <c r="C556" s="144" t="s">
        <v>849</v>
      </c>
      <c r="D556" s="145">
        <v>2.4</v>
      </c>
      <c r="E556" s="155">
        <f>'단가대비표(기계소방)'!O8</f>
        <v>22200</v>
      </c>
      <c r="F556" s="154">
        <f t="shared" si="123"/>
        <v>53280</v>
      </c>
      <c r="G556" s="155">
        <f>'단가대비표(기계소방)'!P8</f>
        <v>0</v>
      </c>
      <c r="H556" s="154">
        <f t="shared" si="124"/>
        <v>0</v>
      </c>
      <c r="I556" s="155">
        <f>'단가대비표(기계소방)'!V8</f>
        <v>0</v>
      </c>
      <c r="J556" s="154">
        <f t="shared" si="125"/>
        <v>0</v>
      </c>
      <c r="K556" s="155">
        <f t="shared" si="126"/>
        <v>22200</v>
      </c>
      <c r="L556" s="154">
        <f t="shared" si="126"/>
        <v>53280</v>
      </c>
      <c r="M556" s="144" t="s">
        <v>489</v>
      </c>
      <c r="N556" s="147" t="s">
        <v>1985</v>
      </c>
      <c r="O556" s="147" t="s">
        <v>2323</v>
      </c>
      <c r="P556" s="147" t="s">
        <v>485</v>
      </c>
      <c r="Q556" s="147" t="s">
        <v>485</v>
      </c>
      <c r="R556" s="147" t="s">
        <v>655</v>
      </c>
      <c r="S556" s="148"/>
      <c r="T556" s="148"/>
      <c r="U556" s="148"/>
      <c r="V556" s="148"/>
      <c r="W556" s="148"/>
      <c r="X556" s="148"/>
      <c r="Y556" s="148"/>
      <c r="Z556" s="148"/>
      <c r="AA556" s="148"/>
      <c r="AB556" s="148"/>
      <c r="AC556" s="148"/>
      <c r="AD556" s="148"/>
      <c r="AE556" s="148"/>
      <c r="AF556" s="148"/>
      <c r="AG556" s="148"/>
      <c r="AH556" s="148"/>
      <c r="AI556" s="148"/>
      <c r="AJ556" s="148"/>
      <c r="AK556" s="148"/>
      <c r="AL556" s="148"/>
      <c r="AM556" s="148"/>
      <c r="AN556" s="148"/>
      <c r="AO556" s="148"/>
      <c r="AP556" s="148"/>
      <c r="AQ556" s="148"/>
      <c r="AR556" s="148"/>
      <c r="AS556" s="148"/>
      <c r="AT556" s="148"/>
      <c r="AU556" s="148"/>
      <c r="AV556" s="147" t="s">
        <v>489</v>
      </c>
      <c r="AW556" s="147" t="s">
        <v>2410</v>
      </c>
      <c r="AX556" s="147" t="s">
        <v>489</v>
      </c>
      <c r="AY556" s="147" t="s">
        <v>489</v>
      </c>
    </row>
    <row r="557" spans="1:51" ht="30" customHeight="1">
      <c r="A557" s="144" t="s">
        <v>972</v>
      </c>
      <c r="B557" s="144" t="s">
        <v>973</v>
      </c>
      <c r="C557" s="144" t="s">
        <v>974</v>
      </c>
      <c r="D557" s="145">
        <v>17.71</v>
      </c>
      <c r="E557" s="155">
        <f>'일대목록(기계소방)'!E78</f>
        <v>0</v>
      </c>
      <c r="F557" s="154">
        <f t="shared" si="123"/>
        <v>0</v>
      </c>
      <c r="G557" s="155">
        <f>'일대목록(기계소방)'!F78</f>
        <v>0</v>
      </c>
      <c r="H557" s="154">
        <f t="shared" si="124"/>
        <v>0</v>
      </c>
      <c r="I557" s="155">
        <f>'일대목록(기계소방)'!G78</f>
        <v>124</v>
      </c>
      <c r="J557" s="154">
        <f t="shared" si="125"/>
        <v>2196</v>
      </c>
      <c r="K557" s="155">
        <f t="shared" si="126"/>
        <v>124</v>
      </c>
      <c r="L557" s="154">
        <f t="shared" si="126"/>
        <v>2196</v>
      </c>
      <c r="M557" s="144" t="s">
        <v>489</v>
      </c>
      <c r="N557" s="147" t="s">
        <v>1985</v>
      </c>
      <c r="O557" s="147" t="s">
        <v>1987</v>
      </c>
      <c r="P557" s="147" t="s">
        <v>655</v>
      </c>
      <c r="Q557" s="147" t="s">
        <v>485</v>
      </c>
      <c r="R557" s="147" t="s">
        <v>485</v>
      </c>
      <c r="S557" s="148"/>
      <c r="T557" s="148"/>
      <c r="U557" s="148"/>
      <c r="V557" s="148"/>
      <c r="W557" s="148"/>
      <c r="X557" s="148"/>
      <c r="Y557" s="148"/>
      <c r="Z557" s="148"/>
      <c r="AA557" s="148"/>
      <c r="AB557" s="148"/>
      <c r="AC557" s="148"/>
      <c r="AD557" s="148"/>
      <c r="AE557" s="148"/>
      <c r="AF557" s="148"/>
      <c r="AG557" s="148"/>
      <c r="AH557" s="148"/>
      <c r="AI557" s="148"/>
      <c r="AJ557" s="148"/>
      <c r="AK557" s="148"/>
      <c r="AL557" s="148"/>
      <c r="AM557" s="148"/>
      <c r="AN557" s="148"/>
      <c r="AO557" s="148"/>
      <c r="AP557" s="148"/>
      <c r="AQ557" s="148"/>
      <c r="AR557" s="148"/>
      <c r="AS557" s="148"/>
      <c r="AT557" s="148"/>
      <c r="AU557" s="148"/>
      <c r="AV557" s="147" t="s">
        <v>489</v>
      </c>
      <c r="AW557" s="147" t="s">
        <v>2411</v>
      </c>
      <c r="AX557" s="147" t="s">
        <v>489</v>
      </c>
      <c r="AY557" s="147" t="s">
        <v>489</v>
      </c>
    </row>
    <row r="558" spans="1:51" ht="30" customHeight="1">
      <c r="A558" s="144" t="s">
        <v>997</v>
      </c>
      <c r="B558" s="144" t="s">
        <v>998</v>
      </c>
      <c r="C558" s="144" t="s">
        <v>999</v>
      </c>
      <c r="D558" s="145">
        <v>107.1</v>
      </c>
      <c r="E558" s="155">
        <f>'단가대비표(기계소방)'!O189</f>
        <v>92</v>
      </c>
      <c r="F558" s="154">
        <f t="shared" si="123"/>
        <v>9853.2000000000007</v>
      </c>
      <c r="G558" s="155">
        <f>'단가대비표(기계소방)'!P189</f>
        <v>0</v>
      </c>
      <c r="H558" s="154">
        <f t="shared" si="124"/>
        <v>0</v>
      </c>
      <c r="I558" s="155">
        <f>'단가대비표(기계소방)'!V189</f>
        <v>79</v>
      </c>
      <c r="J558" s="154">
        <f t="shared" si="125"/>
        <v>8460.9</v>
      </c>
      <c r="K558" s="155">
        <f t="shared" si="126"/>
        <v>171</v>
      </c>
      <c r="L558" s="154">
        <f t="shared" si="126"/>
        <v>18314.099999999999</v>
      </c>
      <c r="M558" s="144" t="s">
        <v>489</v>
      </c>
      <c r="N558" s="147" t="s">
        <v>1985</v>
      </c>
      <c r="O558" s="147" t="s">
        <v>2412</v>
      </c>
      <c r="P558" s="147" t="s">
        <v>485</v>
      </c>
      <c r="Q558" s="147" t="s">
        <v>485</v>
      </c>
      <c r="R558" s="147" t="s">
        <v>655</v>
      </c>
      <c r="S558" s="148"/>
      <c r="T558" s="148"/>
      <c r="U558" s="148"/>
      <c r="V558" s="148"/>
      <c r="W558" s="148"/>
      <c r="X558" s="148"/>
      <c r="Y558" s="148"/>
      <c r="Z558" s="148"/>
      <c r="AA558" s="148"/>
      <c r="AB558" s="148"/>
      <c r="AC558" s="148"/>
      <c r="AD558" s="148"/>
      <c r="AE558" s="148"/>
      <c r="AF558" s="148"/>
      <c r="AG558" s="148"/>
      <c r="AH558" s="148"/>
      <c r="AI558" s="148"/>
      <c r="AJ558" s="148"/>
      <c r="AK558" s="148"/>
      <c r="AL558" s="148"/>
      <c r="AM558" s="148"/>
      <c r="AN558" s="148"/>
      <c r="AO558" s="148"/>
      <c r="AP558" s="148"/>
      <c r="AQ558" s="148"/>
      <c r="AR558" s="148"/>
      <c r="AS558" s="148"/>
      <c r="AT558" s="148"/>
      <c r="AU558" s="148"/>
      <c r="AV558" s="147" t="s">
        <v>489</v>
      </c>
      <c r="AW558" s="147" t="s">
        <v>2413</v>
      </c>
      <c r="AX558" s="147" t="s">
        <v>489</v>
      </c>
      <c r="AY558" s="147" t="s">
        <v>489</v>
      </c>
    </row>
    <row r="559" spans="1:51" ht="30" customHeight="1">
      <c r="A559" s="144" t="s">
        <v>1147</v>
      </c>
      <c r="B559" s="144" t="s">
        <v>664</v>
      </c>
      <c r="C559" s="144" t="s">
        <v>317</v>
      </c>
      <c r="D559" s="145">
        <v>18.53</v>
      </c>
      <c r="E559" s="155">
        <f>'단가대비표(기계소방)'!O193</f>
        <v>0</v>
      </c>
      <c r="F559" s="154">
        <f t="shared" si="123"/>
        <v>0</v>
      </c>
      <c r="G559" s="155">
        <f>'단가대비표(기계소방)'!P193</f>
        <v>223124</v>
      </c>
      <c r="H559" s="154">
        <f t="shared" si="124"/>
        <v>4134487.7</v>
      </c>
      <c r="I559" s="155">
        <f>'단가대비표(기계소방)'!V193</f>
        <v>0</v>
      </c>
      <c r="J559" s="154">
        <f t="shared" si="125"/>
        <v>0</v>
      </c>
      <c r="K559" s="155">
        <f t="shared" si="126"/>
        <v>223124</v>
      </c>
      <c r="L559" s="154">
        <f t="shared" si="126"/>
        <v>4134487.7</v>
      </c>
      <c r="M559" s="144" t="s">
        <v>489</v>
      </c>
      <c r="N559" s="147" t="s">
        <v>1985</v>
      </c>
      <c r="O559" s="147" t="s">
        <v>2332</v>
      </c>
      <c r="P559" s="147" t="s">
        <v>485</v>
      </c>
      <c r="Q559" s="147" t="s">
        <v>485</v>
      </c>
      <c r="R559" s="147" t="s">
        <v>655</v>
      </c>
      <c r="S559" s="148"/>
      <c r="T559" s="148"/>
      <c r="U559" s="148"/>
      <c r="V559" s="148">
        <v>1</v>
      </c>
      <c r="W559" s="148"/>
      <c r="X559" s="148"/>
      <c r="Y559" s="148"/>
      <c r="Z559" s="148"/>
      <c r="AA559" s="148"/>
      <c r="AB559" s="148"/>
      <c r="AC559" s="148"/>
      <c r="AD559" s="148"/>
      <c r="AE559" s="148"/>
      <c r="AF559" s="148"/>
      <c r="AG559" s="148"/>
      <c r="AH559" s="148"/>
      <c r="AI559" s="148"/>
      <c r="AJ559" s="148"/>
      <c r="AK559" s="148"/>
      <c r="AL559" s="148"/>
      <c r="AM559" s="148"/>
      <c r="AN559" s="148"/>
      <c r="AO559" s="148"/>
      <c r="AP559" s="148"/>
      <c r="AQ559" s="148"/>
      <c r="AR559" s="148"/>
      <c r="AS559" s="148"/>
      <c r="AT559" s="148"/>
      <c r="AU559" s="148"/>
      <c r="AV559" s="147" t="s">
        <v>489</v>
      </c>
      <c r="AW559" s="147" t="s">
        <v>2414</v>
      </c>
      <c r="AX559" s="147" t="s">
        <v>489</v>
      </c>
      <c r="AY559" s="147" t="s">
        <v>489</v>
      </c>
    </row>
    <row r="560" spans="1:51" ht="30" customHeight="1">
      <c r="A560" s="144" t="s">
        <v>663</v>
      </c>
      <c r="B560" s="144" t="s">
        <v>664</v>
      </c>
      <c r="C560" s="144" t="s">
        <v>317</v>
      </c>
      <c r="D560" s="145">
        <v>0.47599999999999998</v>
      </c>
      <c r="E560" s="155">
        <f>'단가대비표(기계소방)'!O191</f>
        <v>0</v>
      </c>
      <c r="F560" s="154">
        <f t="shared" si="123"/>
        <v>0</v>
      </c>
      <c r="G560" s="155">
        <f>'단가대비표(기계소방)'!P191</f>
        <v>157068</v>
      </c>
      <c r="H560" s="154">
        <f t="shared" si="124"/>
        <v>74764.3</v>
      </c>
      <c r="I560" s="155">
        <f>'단가대비표(기계소방)'!V191</f>
        <v>0</v>
      </c>
      <c r="J560" s="154">
        <f t="shared" si="125"/>
        <v>0</v>
      </c>
      <c r="K560" s="155">
        <f t="shared" si="126"/>
        <v>157068</v>
      </c>
      <c r="L560" s="154">
        <f t="shared" si="126"/>
        <v>74764.3</v>
      </c>
      <c r="M560" s="144" t="s">
        <v>489</v>
      </c>
      <c r="N560" s="147" t="s">
        <v>1985</v>
      </c>
      <c r="O560" s="147" t="s">
        <v>1564</v>
      </c>
      <c r="P560" s="147" t="s">
        <v>485</v>
      </c>
      <c r="Q560" s="147" t="s">
        <v>485</v>
      </c>
      <c r="R560" s="147" t="s">
        <v>655</v>
      </c>
      <c r="S560" s="148"/>
      <c r="T560" s="148"/>
      <c r="U560" s="148"/>
      <c r="V560" s="148">
        <v>1</v>
      </c>
      <c r="W560" s="148"/>
      <c r="X560" s="148"/>
      <c r="Y560" s="148"/>
      <c r="Z560" s="148"/>
      <c r="AA560" s="148"/>
      <c r="AB560" s="148"/>
      <c r="AC560" s="148"/>
      <c r="AD560" s="148"/>
      <c r="AE560" s="148"/>
      <c r="AF560" s="148"/>
      <c r="AG560" s="148"/>
      <c r="AH560" s="148"/>
      <c r="AI560" s="148"/>
      <c r="AJ560" s="148"/>
      <c r="AK560" s="148"/>
      <c r="AL560" s="148"/>
      <c r="AM560" s="148"/>
      <c r="AN560" s="148"/>
      <c r="AO560" s="148"/>
      <c r="AP560" s="148"/>
      <c r="AQ560" s="148"/>
      <c r="AR560" s="148"/>
      <c r="AS560" s="148"/>
      <c r="AT560" s="148"/>
      <c r="AU560" s="148"/>
      <c r="AV560" s="147" t="s">
        <v>489</v>
      </c>
      <c r="AW560" s="147" t="s">
        <v>2415</v>
      </c>
      <c r="AX560" s="147" t="s">
        <v>489</v>
      </c>
      <c r="AY560" s="147" t="s">
        <v>489</v>
      </c>
    </row>
    <row r="561" spans="1:51" ht="30" customHeight="1">
      <c r="A561" s="144" t="s">
        <v>1000</v>
      </c>
      <c r="B561" s="144" t="s">
        <v>664</v>
      </c>
      <c r="C561" s="144" t="s">
        <v>317</v>
      </c>
      <c r="D561" s="145">
        <v>1.8785000000000001</v>
      </c>
      <c r="E561" s="155">
        <f>'단가대비표(기계소방)'!O194</f>
        <v>0</v>
      </c>
      <c r="F561" s="154">
        <f t="shared" si="123"/>
        <v>0</v>
      </c>
      <c r="G561" s="155">
        <f>'단가대비표(기계소방)'!P194</f>
        <v>249748</v>
      </c>
      <c r="H561" s="154">
        <f t="shared" si="124"/>
        <v>469151.6</v>
      </c>
      <c r="I561" s="155">
        <f>'단가대비표(기계소방)'!V194</f>
        <v>0</v>
      </c>
      <c r="J561" s="154">
        <f t="shared" si="125"/>
        <v>0</v>
      </c>
      <c r="K561" s="155">
        <f t="shared" si="126"/>
        <v>249748</v>
      </c>
      <c r="L561" s="154">
        <f t="shared" si="126"/>
        <v>469151.6</v>
      </c>
      <c r="M561" s="144" t="s">
        <v>489</v>
      </c>
      <c r="N561" s="147" t="s">
        <v>1985</v>
      </c>
      <c r="O561" s="147" t="s">
        <v>2004</v>
      </c>
      <c r="P561" s="147" t="s">
        <v>485</v>
      </c>
      <c r="Q561" s="147" t="s">
        <v>485</v>
      </c>
      <c r="R561" s="147" t="s">
        <v>655</v>
      </c>
      <c r="S561" s="148"/>
      <c r="T561" s="148"/>
      <c r="U561" s="148"/>
      <c r="V561" s="148">
        <v>1</v>
      </c>
      <c r="W561" s="148"/>
      <c r="X561" s="148"/>
      <c r="Y561" s="148"/>
      <c r="Z561" s="148"/>
      <c r="AA561" s="148"/>
      <c r="AB561" s="148"/>
      <c r="AC561" s="148"/>
      <c r="AD561" s="148"/>
      <c r="AE561" s="148"/>
      <c r="AF561" s="148"/>
      <c r="AG561" s="148"/>
      <c r="AH561" s="148"/>
      <c r="AI561" s="148"/>
      <c r="AJ561" s="148"/>
      <c r="AK561" s="148"/>
      <c r="AL561" s="148"/>
      <c r="AM561" s="148"/>
      <c r="AN561" s="148"/>
      <c r="AO561" s="148"/>
      <c r="AP561" s="148"/>
      <c r="AQ561" s="148"/>
      <c r="AR561" s="148"/>
      <c r="AS561" s="148"/>
      <c r="AT561" s="148"/>
      <c r="AU561" s="148"/>
      <c r="AV561" s="147" t="s">
        <v>489</v>
      </c>
      <c r="AW561" s="147" t="s">
        <v>2416</v>
      </c>
      <c r="AX561" s="147" t="s">
        <v>489</v>
      </c>
      <c r="AY561" s="147" t="s">
        <v>489</v>
      </c>
    </row>
    <row r="562" spans="1:51" ht="30" customHeight="1">
      <c r="A562" s="144" t="s">
        <v>1146</v>
      </c>
      <c r="B562" s="144" t="s">
        <v>664</v>
      </c>
      <c r="C562" s="144" t="s">
        <v>317</v>
      </c>
      <c r="D562" s="145">
        <v>0.53549999999999998</v>
      </c>
      <c r="E562" s="155">
        <f>'단가대비표(기계소방)'!O192</f>
        <v>0</v>
      </c>
      <c r="F562" s="154">
        <f t="shared" si="123"/>
        <v>0</v>
      </c>
      <c r="G562" s="155">
        <f>'단가대비표(기계소방)'!P192</f>
        <v>197450</v>
      </c>
      <c r="H562" s="154">
        <f t="shared" si="124"/>
        <v>105734.39999999999</v>
      </c>
      <c r="I562" s="155">
        <f>'단가대비표(기계소방)'!V192</f>
        <v>0</v>
      </c>
      <c r="J562" s="154">
        <f t="shared" si="125"/>
        <v>0</v>
      </c>
      <c r="K562" s="155">
        <f t="shared" si="126"/>
        <v>197450</v>
      </c>
      <c r="L562" s="154">
        <f t="shared" si="126"/>
        <v>105734.39999999999</v>
      </c>
      <c r="M562" s="144" t="s">
        <v>489</v>
      </c>
      <c r="N562" s="147" t="s">
        <v>1985</v>
      </c>
      <c r="O562" s="147" t="s">
        <v>2330</v>
      </c>
      <c r="P562" s="147" t="s">
        <v>485</v>
      </c>
      <c r="Q562" s="147" t="s">
        <v>485</v>
      </c>
      <c r="R562" s="147" t="s">
        <v>655</v>
      </c>
      <c r="S562" s="148"/>
      <c r="T562" s="148"/>
      <c r="U562" s="148"/>
      <c r="V562" s="148">
        <v>1</v>
      </c>
      <c r="W562" s="148"/>
      <c r="X562" s="148"/>
      <c r="Y562" s="148"/>
      <c r="Z562" s="148"/>
      <c r="AA562" s="148"/>
      <c r="AB562" s="148"/>
      <c r="AC562" s="148"/>
      <c r="AD562" s="148"/>
      <c r="AE562" s="148"/>
      <c r="AF562" s="148"/>
      <c r="AG562" s="148"/>
      <c r="AH562" s="148"/>
      <c r="AI562" s="148"/>
      <c r="AJ562" s="148"/>
      <c r="AK562" s="148"/>
      <c r="AL562" s="148"/>
      <c r="AM562" s="148"/>
      <c r="AN562" s="148"/>
      <c r="AO562" s="148"/>
      <c r="AP562" s="148"/>
      <c r="AQ562" s="148"/>
      <c r="AR562" s="148"/>
      <c r="AS562" s="148"/>
      <c r="AT562" s="148"/>
      <c r="AU562" s="148"/>
      <c r="AV562" s="147" t="s">
        <v>489</v>
      </c>
      <c r="AW562" s="147" t="s">
        <v>2417</v>
      </c>
      <c r="AX562" s="147" t="s">
        <v>489</v>
      </c>
      <c r="AY562" s="147" t="s">
        <v>489</v>
      </c>
    </row>
    <row r="563" spans="1:51" ht="30" customHeight="1">
      <c r="A563" s="144" t="s">
        <v>666</v>
      </c>
      <c r="B563" s="144" t="s">
        <v>667</v>
      </c>
      <c r="C563" s="144" t="s">
        <v>387</v>
      </c>
      <c r="D563" s="145">
        <v>1</v>
      </c>
      <c r="E563" s="155">
        <f>TRUNC(SUMIF(V554:V563, RIGHTB(O563, 1), H554:H563)*U563, 2)</f>
        <v>143524.14000000001</v>
      </c>
      <c r="F563" s="154">
        <f t="shared" si="123"/>
        <v>143524.1</v>
      </c>
      <c r="G563" s="155">
        <v>0</v>
      </c>
      <c r="H563" s="154">
        <f t="shared" si="124"/>
        <v>0</v>
      </c>
      <c r="I563" s="155">
        <v>0</v>
      </c>
      <c r="J563" s="154">
        <f t="shared" si="125"/>
        <v>0</v>
      </c>
      <c r="K563" s="155">
        <f t="shared" si="126"/>
        <v>143524.1</v>
      </c>
      <c r="L563" s="154">
        <f t="shared" si="126"/>
        <v>143524.1</v>
      </c>
      <c r="M563" s="144" t="s">
        <v>489</v>
      </c>
      <c r="N563" s="147" t="s">
        <v>1985</v>
      </c>
      <c r="O563" s="147" t="s">
        <v>1568</v>
      </c>
      <c r="P563" s="147" t="s">
        <v>485</v>
      </c>
      <c r="Q563" s="147" t="s">
        <v>485</v>
      </c>
      <c r="R563" s="147" t="s">
        <v>485</v>
      </c>
      <c r="S563" s="148">
        <v>1</v>
      </c>
      <c r="T563" s="148">
        <v>0</v>
      </c>
      <c r="U563" s="148">
        <v>0.03</v>
      </c>
      <c r="V563" s="148"/>
      <c r="W563" s="148"/>
      <c r="X563" s="148"/>
      <c r="Y563" s="148"/>
      <c r="Z563" s="148"/>
      <c r="AA563" s="148"/>
      <c r="AB563" s="148"/>
      <c r="AC563" s="148"/>
      <c r="AD563" s="148"/>
      <c r="AE563" s="148"/>
      <c r="AF563" s="148"/>
      <c r="AG563" s="148"/>
      <c r="AH563" s="148"/>
      <c r="AI563" s="148"/>
      <c r="AJ563" s="148"/>
      <c r="AK563" s="148"/>
      <c r="AL563" s="148"/>
      <c r="AM563" s="148"/>
      <c r="AN563" s="148"/>
      <c r="AO563" s="148"/>
      <c r="AP563" s="148"/>
      <c r="AQ563" s="148"/>
      <c r="AR563" s="148"/>
      <c r="AS563" s="148"/>
      <c r="AT563" s="148"/>
      <c r="AU563" s="148"/>
      <c r="AV563" s="147" t="s">
        <v>489</v>
      </c>
      <c r="AW563" s="147" t="s">
        <v>2418</v>
      </c>
      <c r="AX563" s="147" t="s">
        <v>489</v>
      </c>
      <c r="AY563" s="147" t="s">
        <v>489</v>
      </c>
    </row>
    <row r="564" spans="1:51" ht="30" customHeight="1">
      <c r="A564" s="144" t="s">
        <v>993</v>
      </c>
      <c r="B564" s="144" t="s">
        <v>489</v>
      </c>
      <c r="C564" s="144" t="s">
        <v>489</v>
      </c>
      <c r="D564" s="145"/>
      <c r="E564" s="155"/>
      <c r="F564" s="154">
        <f>TRUNC(SUMIF(N554:N563, N553, F554:F563),0)</f>
        <v>260586</v>
      </c>
      <c r="G564" s="155"/>
      <c r="H564" s="154">
        <f>TRUNC(SUMIF(N554:N563, N553, H554:H563),0)</f>
        <v>4784138</v>
      </c>
      <c r="I564" s="155"/>
      <c r="J564" s="154">
        <f>TRUNC(SUMIF(N554:N563, N553, J554:J563),0)</f>
        <v>10656</v>
      </c>
      <c r="K564" s="155"/>
      <c r="L564" s="154">
        <f>F564+H564+J564</f>
        <v>5055380</v>
      </c>
      <c r="M564" s="144" t="s">
        <v>489</v>
      </c>
      <c r="N564" s="147" t="s">
        <v>668</v>
      </c>
      <c r="O564" s="147" t="s">
        <v>668</v>
      </c>
      <c r="P564" s="147" t="s">
        <v>489</v>
      </c>
      <c r="Q564" s="147" t="s">
        <v>489</v>
      </c>
      <c r="R564" s="147" t="s">
        <v>489</v>
      </c>
      <c r="S564" s="148"/>
      <c r="T564" s="148"/>
      <c r="U564" s="148"/>
      <c r="V564" s="148"/>
      <c r="W564" s="148"/>
      <c r="X564" s="148"/>
      <c r="Y564" s="148"/>
      <c r="Z564" s="148"/>
      <c r="AA564" s="148"/>
      <c r="AB564" s="148"/>
      <c r="AC564" s="148"/>
      <c r="AD564" s="148"/>
      <c r="AE564" s="148"/>
      <c r="AF564" s="148"/>
      <c r="AG564" s="148"/>
      <c r="AH564" s="148"/>
      <c r="AI564" s="148"/>
      <c r="AJ564" s="148"/>
      <c r="AK564" s="148"/>
      <c r="AL564" s="148"/>
      <c r="AM564" s="148"/>
      <c r="AN564" s="148"/>
      <c r="AO564" s="148"/>
      <c r="AP564" s="148"/>
      <c r="AQ564" s="148"/>
      <c r="AR564" s="148"/>
      <c r="AS564" s="148"/>
      <c r="AT564" s="148"/>
      <c r="AU564" s="148"/>
      <c r="AV564" s="147" t="s">
        <v>489</v>
      </c>
      <c r="AW564" s="147" t="s">
        <v>489</v>
      </c>
      <c r="AX564" s="147" t="s">
        <v>489</v>
      </c>
      <c r="AY564" s="147" t="s">
        <v>489</v>
      </c>
    </row>
    <row r="565" spans="1:51" ht="30" customHeight="1">
      <c r="A565" s="145"/>
      <c r="B565" s="145"/>
      <c r="C565" s="145"/>
      <c r="D565" s="145"/>
      <c r="E565" s="155"/>
      <c r="F565" s="154"/>
      <c r="G565" s="155"/>
      <c r="H565" s="154"/>
      <c r="I565" s="155"/>
      <c r="J565" s="154"/>
      <c r="K565" s="155"/>
      <c r="L565" s="154"/>
      <c r="M565" s="145"/>
    </row>
    <row r="566" spans="1:51" ht="30" customHeight="1">
      <c r="A566" s="311" t="s">
        <v>1183</v>
      </c>
      <c r="B566" s="311"/>
      <c r="C566" s="311"/>
      <c r="D566" s="311"/>
      <c r="E566" s="312"/>
      <c r="F566" s="313"/>
      <c r="G566" s="312"/>
      <c r="H566" s="313"/>
      <c r="I566" s="312"/>
      <c r="J566" s="313"/>
      <c r="K566" s="312"/>
      <c r="L566" s="313"/>
      <c r="M566" s="311"/>
      <c r="N566" s="153" t="s">
        <v>1986</v>
      </c>
    </row>
    <row r="567" spans="1:51" ht="30" customHeight="1">
      <c r="A567" s="144" t="s">
        <v>995</v>
      </c>
      <c r="B567" s="144" t="s">
        <v>1182</v>
      </c>
      <c r="C567" s="144" t="s">
        <v>849</v>
      </c>
      <c r="D567" s="145">
        <v>2.77</v>
      </c>
      <c r="E567" s="155">
        <f>'단가대비표(기계소방)'!O13</f>
        <v>2400</v>
      </c>
      <c r="F567" s="154">
        <f t="shared" ref="F567:F576" si="127">TRUNC(E567*D567,1)</f>
        <v>6648</v>
      </c>
      <c r="G567" s="155">
        <f>'단가대비표(기계소방)'!P13</f>
        <v>0</v>
      </c>
      <c r="H567" s="154">
        <f t="shared" ref="H567:H576" si="128">TRUNC(G567*D567,1)</f>
        <v>0</v>
      </c>
      <c r="I567" s="155">
        <f>'단가대비표(기계소방)'!V13</f>
        <v>0</v>
      </c>
      <c r="J567" s="154">
        <f t="shared" ref="J567:J576" si="129">TRUNC(I567*D567,1)</f>
        <v>0</v>
      </c>
      <c r="K567" s="155">
        <f t="shared" ref="K567:L576" si="130">TRUNC(E567+G567+I567,1)</f>
        <v>2400</v>
      </c>
      <c r="L567" s="154">
        <f t="shared" si="130"/>
        <v>6648</v>
      </c>
      <c r="M567" s="144" t="s">
        <v>489</v>
      </c>
      <c r="N567" s="147" t="s">
        <v>1986</v>
      </c>
      <c r="O567" s="147" t="s">
        <v>2407</v>
      </c>
      <c r="P567" s="147" t="s">
        <v>485</v>
      </c>
      <c r="Q567" s="147" t="s">
        <v>485</v>
      </c>
      <c r="R567" s="147" t="s">
        <v>655</v>
      </c>
      <c r="S567" s="148"/>
      <c r="T567" s="148"/>
      <c r="U567" s="148"/>
      <c r="V567" s="148"/>
      <c r="W567" s="148"/>
      <c r="X567" s="148"/>
      <c r="Y567" s="148"/>
      <c r="Z567" s="148"/>
      <c r="AA567" s="148"/>
      <c r="AB567" s="148"/>
      <c r="AC567" s="148"/>
      <c r="AD567" s="148"/>
      <c r="AE567" s="148"/>
      <c r="AF567" s="148"/>
      <c r="AG567" s="148"/>
      <c r="AH567" s="148"/>
      <c r="AI567" s="148"/>
      <c r="AJ567" s="148"/>
      <c r="AK567" s="148"/>
      <c r="AL567" s="148"/>
      <c r="AM567" s="148"/>
      <c r="AN567" s="148"/>
      <c r="AO567" s="148"/>
      <c r="AP567" s="148"/>
      <c r="AQ567" s="148"/>
      <c r="AR567" s="148"/>
      <c r="AS567" s="148"/>
      <c r="AT567" s="148"/>
      <c r="AU567" s="148"/>
      <c r="AV567" s="147" t="s">
        <v>489</v>
      </c>
      <c r="AW567" s="147" t="s">
        <v>2419</v>
      </c>
      <c r="AX567" s="147" t="s">
        <v>489</v>
      </c>
      <c r="AY567" s="147" t="s">
        <v>489</v>
      </c>
    </row>
    <row r="568" spans="1:51" ht="30" customHeight="1">
      <c r="A568" s="144" t="s">
        <v>1099</v>
      </c>
      <c r="B568" s="144" t="s">
        <v>1100</v>
      </c>
      <c r="C568" s="144" t="s">
        <v>1101</v>
      </c>
      <c r="D568" s="145">
        <v>945</v>
      </c>
      <c r="E568" s="155">
        <f>'단가대비표(기계소방)'!O7</f>
        <v>3.03</v>
      </c>
      <c r="F568" s="154">
        <f t="shared" si="127"/>
        <v>2863.3</v>
      </c>
      <c r="G568" s="155">
        <f>'단가대비표(기계소방)'!P7</f>
        <v>0</v>
      </c>
      <c r="H568" s="154">
        <f t="shared" si="128"/>
        <v>0</v>
      </c>
      <c r="I568" s="155">
        <f>'단가대비표(기계소방)'!V7</f>
        <v>0</v>
      </c>
      <c r="J568" s="154">
        <f t="shared" si="129"/>
        <v>0</v>
      </c>
      <c r="K568" s="155">
        <f t="shared" si="130"/>
        <v>3</v>
      </c>
      <c r="L568" s="154">
        <f t="shared" si="130"/>
        <v>2863.3</v>
      </c>
      <c r="M568" s="144" t="s">
        <v>489</v>
      </c>
      <c r="N568" s="147" t="s">
        <v>1986</v>
      </c>
      <c r="O568" s="147" t="s">
        <v>2197</v>
      </c>
      <c r="P568" s="147" t="s">
        <v>485</v>
      </c>
      <c r="Q568" s="147" t="s">
        <v>485</v>
      </c>
      <c r="R568" s="147" t="s">
        <v>655</v>
      </c>
      <c r="S568" s="148"/>
      <c r="T568" s="148"/>
      <c r="U568" s="148"/>
      <c r="V568" s="148"/>
      <c r="W568" s="148"/>
      <c r="X568" s="148"/>
      <c r="Y568" s="148"/>
      <c r="Z568" s="148"/>
      <c r="AA568" s="148"/>
      <c r="AB568" s="148"/>
      <c r="AC568" s="148"/>
      <c r="AD568" s="148"/>
      <c r="AE568" s="148"/>
      <c r="AF568" s="148"/>
      <c r="AG568" s="148"/>
      <c r="AH568" s="148"/>
      <c r="AI568" s="148"/>
      <c r="AJ568" s="148"/>
      <c r="AK568" s="148"/>
      <c r="AL568" s="148"/>
      <c r="AM568" s="148"/>
      <c r="AN568" s="148"/>
      <c r="AO568" s="148"/>
      <c r="AP568" s="148"/>
      <c r="AQ568" s="148"/>
      <c r="AR568" s="148"/>
      <c r="AS568" s="148"/>
      <c r="AT568" s="148"/>
      <c r="AU568" s="148"/>
      <c r="AV568" s="147" t="s">
        <v>489</v>
      </c>
      <c r="AW568" s="147" t="s">
        <v>2420</v>
      </c>
      <c r="AX568" s="147" t="s">
        <v>489</v>
      </c>
      <c r="AY568" s="147" t="s">
        <v>489</v>
      </c>
    </row>
    <row r="569" spans="1:51" ht="30" customHeight="1">
      <c r="A569" s="144" t="s">
        <v>1102</v>
      </c>
      <c r="B569" s="144" t="s">
        <v>1140</v>
      </c>
      <c r="C569" s="144" t="s">
        <v>849</v>
      </c>
      <c r="D569" s="145">
        <v>0.4</v>
      </c>
      <c r="E569" s="155">
        <f>'단가대비표(기계소방)'!O8</f>
        <v>22200</v>
      </c>
      <c r="F569" s="154">
        <f t="shared" si="127"/>
        <v>8880</v>
      </c>
      <c r="G569" s="155">
        <f>'단가대비표(기계소방)'!P8</f>
        <v>0</v>
      </c>
      <c r="H569" s="154">
        <f t="shared" si="128"/>
        <v>0</v>
      </c>
      <c r="I569" s="155">
        <f>'단가대비표(기계소방)'!V8</f>
        <v>0</v>
      </c>
      <c r="J569" s="154">
        <f t="shared" si="129"/>
        <v>0</v>
      </c>
      <c r="K569" s="155">
        <f t="shared" si="130"/>
        <v>22200</v>
      </c>
      <c r="L569" s="154">
        <f t="shared" si="130"/>
        <v>8880</v>
      </c>
      <c r="M569" s="144" t="s">
        <v>489</v>
      </c>
      <c r="N569" s="147" t="s">
        <v>1986</v>
      </c>
      <c r="O569" s="147" t="s">
        <v>2323</v>
      </c>
      <c r="P569" s="147" t="s">
        <v>485</v>
      </c>
      <c r="Q569" s="147" t="s">
        <v>485</v>
      </c>
      <c r="R569" s="147" t="s">
        <v>655</v>
      </c>
      <c r="S569" s="148"/>
      <c r="T569" s="148"/>
      <c r="U569" s="148"/>
      <c r="V569" s="148"/>
      <c r="W569" s="148"/>
      <c r="X569" s="148"/>
      <c r="Y569" s="148"/>
      <c r="Z569" s="148"/>
      <c r="AA569" s="148"/>
      <c r="AB569" s="148"/>
      <c r="AC569" s="148"/>
      <c r="AD569" s="148"/>
      <c r="AE569" s="148"/>
      <c r="AF569" s="148"/>
      <c r="AG569" s="148"/>
      <c r="AH569" s="148"/>
      <c r="AI569" s="148"/>
      <c r="AJ569" s="148"/>
      <c r="AK569" s="148"/>
      <c r="AL569" s="148"/>
      <c r="AM569" s="148"/>
      <c r="AN569" s="148"/>
      <c r="AO569" s="148"/>
      <c r="AP569" s="148"/>
      <c r="AQ569" s="148"/>
      <c r="AR569" s="148"/>
      <c r="AS569" s="148"/>
      <c r="AT569" s="148"/>
      <c r="AU569" s="148"/>
      <c r="AV569" s="147" t="s">
        <v>489</v>
      </c>
      <c r="AW569" s="147" t="s">
        <v>2421</v>
      </c>
      <c r="AX569" s="147" t="s">
        <v>489</v>
      </c>
      <c r="AY569" s="147" t="s">
        <v>489</v>
      </c>
    </row>
    <row r="570" spans="1:51" ht="30" customHeight="1">
      <c r="A570" s="144" t="s">
        <v>972</v>
      </c>
      <c r="B570" s="144" t="s">
        <v>973</v>
      </c>
      <c r="C570" s="144" t="s">
        <v>974</v>
      </c>
      <c r="D570" s="145">
        <v>3.12</v>
      </c>
      <c r="E570" s="155">
        <f>'일대목록(기계소방)'!E78</f>
        <v>0</v>
      </c>
      <c r="F570" s="154">
        <f t="shared" si="127"/>
        <v>0</v>
      </c>
      <c r="G570" s="155">
        <f>'일대목록(기계소방)'!F78</f>
        <v>0</v>
      </c>
      <c r="H570" s="154">
        <f t="shared" si="128"/>
        <v>0</v>
      </c>
      <c r="I570" s="155">
        <f>'일대목록(기계소방)'!G78</f>
        <v>124</v>
      </c>
      <c r="J570" s="154">
        <f t="shared" si="129"/>
        <v>386.8</v>
      </c>
      <c r="K570" s="155">
        <f t="shared" si="130"/>
        <v>124</v>
      </c>
      <c r="L570" s="154">
        <f t="shared" si="130"/>
        <v>386.8</v>
      </c>
      <c r="M570" s="144" t="s">
        <v>489</v>
      </c>
      <c r="N570" s="147" t="s">
        <v>1986</v>
      </c>
      <c r="O570" s="147" t="s">
        <v>1987</v>
      </c>
      <c r="P570" s="147" t="s">
        <v>655</v>
      </c>
      <c r="Q570" s="147" t="s">
        <v>485</v>
      </c>
      <c r="R570" s="147" t="s">
        <v>485</v>
      </c>
      <c r="S570" s="148"/>
      <c r="T570" s="148"/>
      <c r="U570" s="148"/>
      <c r="V570" s="148"/>
      <c r="W570" s="148"/>
      <c r="X570" s="148"/>
      <c r="Y570" s="148"/>
      <c r="Z570" s="148"/>
      <c r="AA570" s="148"/>
      <c r="AB570" s="148"/>
      <c r="AC570" s="148"/>
      <c r="AD570" s="148"/>
      <c r="AE570" s="148"/>
      <c r="AF570" s="148"/>
      <c r="AG570" s="148"/>
      <c r="AH570" s="148"/>
      <c r="AI570" s="148"/>
      <c r="AJ570" s="148"/>
      <c r="AK570" s="148"/>
      <c r="AL570" s="148"/>
      <c r="AM570" s="148"/>
      <c r="AN570" s="148"/>
      <c r="AO570" s="148"/>
      <c r="AP570" s="148"/>
      <c r="AQ570" s="148"/>
      <c r="AR570" s="148"/>
      <c r="AS570" s="148"/>
      <c r="AT570" s="148"/>
      <c r="AU570" s="148"/>
      <c r="AV570" s="147" t="s">
        <v>489</v>
      </c>
      <c r="AW570" s="147" t="s">
        <v>2422</v>
      </c>
      <c r="AX570" s="147" t="s">
        <v>489</v>
      </c>
      <c r="AY570" s="147" t="s">
        <v>489</v>
      </c>
    </row>
    <row r="571" spans="1:51" ht="30" customHeight="1">
      <c r="A571" s="144" t="s">
        <v>997</v>
      </c>
      <c r="B571" s="144" t="s">
        <v>998</v>
      </c>
      <c r="C571" s="144" t="s">
        <v>999</v>
      </c>
      <c r="D571" s="145">
        <v>18.899999999999999</v>
      </c>
      <c r="E571" s="155">
        <f>'단가대비표(기계소방)'!O189</f>
        <v>92</v>
      </c>
      <c r="F571" s="154">
        <f t="shared" si="127"/>
        <v>1738.8</v>
      </c>
      <c r="G571" s="155">
        <f>'단가대비표(기계소방)'!P189</f>
        <v>0</v>
      </c>
      <c r="H571" s="154">
        <f t="shared" si="128"/>
        <v>0</v>
      </c>
      <c r="I571" s="155">
        <f>'단가대비표(기계소방)'!V189</f>
        <v>79</v>
      </c>
      <c r="J571" s="154">
        <f t="shared" si="129"/>
        <v>1493.1</v>
      </c>
      <c r="K571" s="155">
        <f t="shared" si="130"/>
        <v>171</v>
      </c>
      <c r="L571" s="154">
        <f t="shared" si="130"/>
        <v>3231.9</v>
      </c>
      <c r="M571" s="144" t="s">
        <v>489</v>
      </c>
      <c r="N571" s="147" t="s">
        <v>1986</v>
      </c>
      <c r="O571" s="147" t="s">
        <v>2412</v>
      </c>
      <c r="P571" s="147" t="s">
        <v>485</v>
      </c>
      <c r="Q571" s="147" t="s">
        <v>485</v>
      </c>
      <c r="R571" s="147" t="s">
        <v>655</v>
      </c>
      <c r="S571" s="148"/>
      <c r="T571" s="148"/>
      <c r="U571" s="148"/>
      <c r="V571" s="148"/>
      <c r="W571" s="148"/>
      <c r="X571" s="148"/>
      <c r="Y571" s="148"/>
      <c r="Z571" s="148"/>
      <c r="AA571" s="148"/>
      <c r="AB571" s="148"/>
      <c r="AC571" s="148"/>
      <c r="AD571" s="148"/>
      <c r="AE571" s="148"/>
      <c r="AF571" s="148"/>
      <c r="AG571" s="148"/>
      <c r="AH571" s="148"/>
      <c r="AI571" s="148"/>
      <c r="AJ571" s="148"/>
      <c r="AK571" s="148"/>
      <c r="AL571" s="148"/>
      <c r="AM571" s="148"/>
      <c r="AN571" s="148"/>
      <c r="AO571" s="148"/>
      <c r="AP571" s="148"/>
      <c r="AQ571" s="148"/>
      <c r="AR571" s="148"/>
      <c r="AS571" s="148"/>
      <c r="AT571" s="148"/>
      <c r="AU571" s="148"/>
      <c r="AV571" s="147" t="s">
        <v>489</v>
      </c>
      <c r="AW571" s="147" t="s">
        <v>2423</v>
      </c>
      <c r="AX571" s="147" t="s">
        <v>489</v>
      </c>
      <c r="AY571" s="147" t="s">
        <v>489</v>
      </c>
    </row>
    <row r="572" spans="1:51" ht="30" customHeight="1">
      <c r="A572" s="144" t="s">
        <v>1147</v>
      </c>
      <c r="B572" s="144" t="s">
        <v>664</v>
      </c>
      <c r="C572" s="144" t="s">
        <v>317</v>
      </c>
      <c r="D572" s="145">
        <v>4.9725000000000001</v>
      </c>
      <c r="E572" s="155">
        <f>'단가대비표(기계소방)'!O193</f>
        <v>0</v>
      </c>
      <c r="F572" s="154">
        <f t="shared" si="127"/>
        <v>0</v>
      </c>
      <c r="G572" s="155">
        <f>'단가대비표(기계소방)'!P193</f>
        <v>223124</v>
      </c>
      <c r="H572" s="154">
        <f t="shared" si="128"/>
        <v>1109484</v>
      </c>
      <c r="I572" s="155">
        <f>'단가대비표(기계소방)'!V193</f>
        <v>0</v>
      </c>
      <c r="J572" s="154">
        <f t="shared" si="129"/>
        <v>0</v>
      </c>
      <c r="K572" s="155">
        <f t="shared" si="130"/>
        <v>223124</v>
      </c>
      <c r="L572" s="154">
        <f t="shared" si="130"/>
        <v>1109484</v>
      </c>
      <c r="M572" s="144" t="s">
        <v>489</v>
      </c>
      <c r="N572" s="147" t="s">
        <v>1986</v>
      </c>
      <c r="O572" s="147" t="s">
        <v>2332</v>
      </c>
      <c r="P572" s="147" t="s">
        <v>485</v>
      </c>
      <c r="Q572" s="147" t="s">
        <v>485</v>
      </c>
      <c r="R572" s="147" t="s">
        <v>655</v>
      </c>
      <c r="S572" s="148"/>
      <c r="T572" s="148"/>
      <c r="U572" s="148"/>
      <c r="V572" s="148">
        <v>1</v>
      </c>
      <c r="W572" s="148"/>
      <c r="X572" s="148"/>
      <c r="Y572" s="148"/>
      <c r="Z572" s="148"/>
      <c r="AA572" s="148"/>
      <c r="AB572" s="148"/>
      <c r="AC572" s="148"/>
      <c r="AD572" s="148"/>
      <c r="AE572" s="148"/>
      <c r="AF572" s="148"/>
      <c r="AG572" s="148"/>
      <c r="AH572" s="148"/>
      <c r="AI572" s="148"/>
      <c r="AJ572" s="148"/>
      <c r="AK572" s="148"/>
      <c r="AL572" s="148"/>
      <c r="AM572" s="148"/>
      <c r="AN572" s="148"/>
      <c r="AO572" s="148"/>
      <c r="AP572" s="148"/>
      <c r="AQ572" s="148"/>
      <c r="AR572" s="148"/>
      <c r="AS572" s="148"/>
      <c r="AT572" s="148"/>
      <c r="AU572" s="148"/>
      <c r="AV572" s="147" t="s">
        <v>489</v>
      </c>
      <c r="AW572" s="147" t="s">
        <v>2424</v>
      </c>
      <c r="AX572" s="147" t="s">
        <v>489</v>
      </c>
      <c r="AY572" s="147" t="s">
        <v>489</v>
      </c>
    </row>
    <row r="573" spans="1:51" ht="30" customHeight="1">
      <c r="A573" s="144" t="s">
        <v>663</v>
      </c>
      <c r="B573" s="144" t="s">
        <v>664</v>
      </c>
      <c r="C573" s="144" t="s">
        <v>317</v>
      </c>
      <c r="D573" s="145">
        <v>8.5000000000000006E-2</v>
      </c>
      <c r="E573" s="155">
        <f>'단가대비표(기계소방)'!O191</f>
        <v>0</v>
      </c>
      <c r="F573" s="154">
        <f t="shared" si="127"/>
        <v>0</v>
      </c>
      <c r="G573" s="155">
        <f>'단가대비표(기계소방)'!P191</f>
        <v>157068</v>
      </c>
      <c r="H573" s="154">
        <f t="shared" si="128"/>
        <v>13350.7</v>
      </c>
      <c r="I573" s="155">
        <f>'단가대비표(기계소방)'!V191</f>
        <v>0</v>
      </c>
      <c r="J573" s="154">
        <f t="shared" si="129"/>
        <v>0</v>
      </c>
      <c r="K573" s="155">
        <f t="shared" si="130"/>
        <v>157068</v>
      </c>
      <c r="L573" s="154">
        <f t="shared" si="130"/>
        <v>13350.7</v>
      </c>
      <c r="M573" s="144" t="s">
        <v>489</v>
      </c>
      <c r="N573" s="147" t="s">
        <v>1986</v>
      </c>
      <c r="O573" s="147" t="s">
        <v>1564</v>
      </c>
      <c r="P573" s="147" t="s">
        <v>485</v>
      </c>
      <c r="Q573" s="147" t="s">
        <v>485</v>
      </c>
      <c r="R573" s="147" t="s">
        <v>655</v>
      </c>
      <c r="S573" s="148"/>
      <c r="T573" s="148"/>
      <c r="U573" s="148"/>
      <c r="V573" s="148">
        <v>1</v>
      </c>
      <c r="W573" s="148"/>
      <c r="X573" s="148"/>
      <c r="Y573" s="148"/>
      <c r="Z573" s="148"/>
      <c r="AA573" s="148"/>
      <c r="AB573" s="148"/>
      <c r="AC573" s="148"/>
      <c r="AD573" s="148"/>
      <c r="AE573" s="148"/>
      <c r="AF573" s="148"/>
      <c r="AG573" s="148"/>
      <c r="AH573" s="148"/>
      <c r="AI573" s="148"/>
      <c r="AJ573" s="148"/>
      <c r="AK573" s="148"/>
      <c r="AL573" s="148"/>
      <c r="AM573" s="148"/>
      <c r="AN573" s="148"/>
      <c r="AO573" s="148"/>
      <c r="AP573" s="148"/>
      <c r="AQ573" s="148"/>
      <c r="AR573" s="148"/>
      <c r="AS573" s="148"/>
      <c r="AT573" s="148"/>
      <c r="AU573" s="148"/>
      <c r="AV573" s="147" t="s">
        <v>489</v>
      </c>
      <c r="AW573" s="147" t="s">
        <v>2425</v>
      </c>
      <c r="AX573" s="147" t="s">
        <v>489</v>
      </c>
      <c r="AY573" s="147" t="s">
        <v>489</v>
      </c>
    </row>
    <row r="574" spans="1:51" ht="30" customHeight="1">
      <c r="A574" s="144" t="s">
        <v>1000</v>
      </c>
      <c r="B574" s="144" t="s">
        <v>664</v>
      </c>
      <c r="C574" s="144" t="s">
        <v>317</v>
      </c>
      <c r="D574" s="145">
        <v>0.33150000000000002</v>
      </c>
      <c r="E574" s="155">
        <f>'단가대비표(기계소방)'!O194</f>
        <v>0</v>
      </c>
      <c r="F574" s="154">
        <f t="shared" si="127"/>
        <v>0</v>
      </c>
      <c r="G574" s="155">
        <f>'단가대비표(기계소방)'!P194</f>
        <v>249748</v>
      </c>
      <c r="H574" s="154">
        <f t="shared" si="128"/>
        <v>82791.399999999994</v>
      </c>
      <c r="I574" s="155">
        <f>'단가대비표(기계소방)'!V194</f>
        <v>0</v>
      </c>
      <c r="J574" s="154">
        <f t="shared" si="129"/>
        <v>0</v>
      </c>
      <c r="K574" s="155">
        <f t="shared" si="130"/>
        <v>249748</v>
      </c>
      <c r="L574" s="154">
        <f t="shared" si="130"/>
        <v>82791.399999999994</v>
      </c>
      <c r="M574" s="144" t="s">
        <v>489</v>
      </c>
      <c r="N574" s="147" t="s">
        <v>1986</v>
      </c>
      <c r="O574" s="147" t="s">
        <v>2004</v>
      </c>
      <c r="P574" s="147" t="s">
        <v>485</v>
      </c>
      <c r="Q574" s="147" t="s">
        <v>485</v>
      </c>
      <c r="R574" s="147" t="s">
        <v>655</v>
      </c>
      <c r="S574" s="148"/>
      <c r="T574" s="148"/>
      <c r="U574" s="148"/>
      <c r="V574" s="148">
        <v>1</v>
      </c>
      <c r="W574" s="148"/>
      <c r="X574" s="148"/>
      <c r="Y574" s="148"/>
      <c r="Z574" s="148"/>
      <c r="AA574" s="148"/>
      <c r="AB574" s="148"/>
      <c r="AC574" s="148"/>
      <c r="AD574" s="148"/>
      <c r="AE574" s="148"/>
      <c r="AF574" s="148"/>
      <c r="AG574" s="148"/>
      <c r="AH574" s="148"/>
      <c r="AI574" s="148"/>
      <c r="AJ574" s="148"/>
      <c r="AK574" s="148"/>
      <c r="AL574" s="148"/>
      <c r="AM574" s="148"/>
      <c r="AN574" s="148"/>
      <c r="AO574" s="148"/>
      <c r="AP574" s="148"/>
      <c r="AQ574" s="148"/>
      <c r="AR574" s="148"/>
      <c r="AS574" s="148"/>
      <c r="AT574" s="148"/>
      <c r="AU574" s="148"/>
      <c r="AV574" s="147" t="s">
        <v>489</v>
      </c>
      <c r="AW574" s="147" t="s">
        <v>2426</v>
      </c>
      <c r="AX574" s="147" t="s">
        <v>489</v>
      </c>
      <c r="AY574" s="147" t="s">
        <v>489</v>
      </c>
    </row>
    <row r="575" spans="1:51" ht="30" customHeight="1">
      <c r="A575" s="144" t="s">
        <v>1146</v>
      </c>
      <c r="B575" s="144" t="s">
        <v>664</v>
      </c>
      <c r="C575" s="144" t="s">
        <v>317</v>
      </c>
      <c r="D575" s="145">
        <v>9.35E-2</v>
      </c>
      <c r="E575" s="155">
        <f>'단가대비표(기계소방)'!O192</f>
        <v>0</v>
      </c>
      <c r="F575" s="154">
        <f t="shared" si="127"/>
        <v>0</v>
      </c>
      <c r="G575" s="155">
        <f>'단가대비표(기계소방)'!P192</f>
        <v>197450</v>
      </c>
      <c r="H575" s="154">
        <f t="shared" si="128"/>
        <v>18461.5</v>
      </c>
      <c r="I575" s="155">
        <f>'단가대비표(기계소방)'!V192</f>
        <v>0</v>
      </c>
      <c r="J575" s="154">
        <f t="shared" si="129"/>
        <v>0</v>
      </c>
      <c r="K575" s="155">
        <f t="shared" si="130"/>
        <v>197450</v>
      </c>
      <c r="L575" s="154">
        <f t="shared" si="130"/>
        <v>18461.5</v>
      </c>
      <c r="M575" s="144" t="s">
        <v>489</v>
      </c>
      <c r="N575" s="147" t="s">
        <v>1986</v>
      </c>
      <c r="O575" s="147" t="s">
        <v>2330</v>
      </c>
      <c r="P575" s="147" t="s">
        <v>485</v>
      </c>
      <c r="Q575" s="147" t="s">
        <v>485</v>
      </c>
      <c r="R575" s="147" t="s">
        <v>655</v>
      </c>
      <c r="S575" s="148"/>
      <c r="T575" s="148"/>
      <c r="U575" s="148"/>
      <c r="V575" s="148">
        <v>1</v>
      </c>
      <c r="W575" s="148"/>
      <c r="X575" s="148"/>
      <c r="Y575" s="148"/>
      <c r="Z575" s="148"/>
      <c r="AA575" s="148"/>
      <c r="AB575" s="148"/>
      <c r="AC575" s="148"/>
      <c r="AD575" s="148"/>
      <c r="AE575" s="148"/>
      <c r="AF575" s="148"/>
      <c r="AG575" s="148"/>
      <c r="AH575" s="148"/>
      <c r="AI575" s="148"/>
      <c r="AJ575" s="148"/>
      <c r="AK575" s="148"/>
      <c r="AL575" s="148"/>
      <c r="AM575" s="148"/>
      <c r="AN575" s="148"/>
      <c r="AO575" s="148"/>
      <c r="AP575" s="148"/>
      <c r="AQ575" s="148"/>
      <c r="AR575" s="148"/>
      <c r="AS575" s="148"/>
      <c r="AT575" s="148"/>
      <c r="AU575" s="148"/>
      <c r="AV575" s="147" t="s">
        <v>489</v>
      </c>
      <c r="AW575" s="147" t="s">
        <v>2427</v>
      </c>
      <c r="AX575" s="147" t="s">
        <v>489</v>
      </c>
      <c r="AY575" s="147" t="s">
        <v>489</v>
      </c>
    </row>
    <row r="576" spans="1:51" ht="30" customHeight="1">
      <c r="A576" s="144" t="s">
        <v>666</v>
      </c>
      <c r="B576" s="144" t="s">
        <v>667</v>
      </c>
      <c r="C576" s="144" t="s">
        <v>387</v>
      </c>
      <c r="D576" s="145">
        <v>1</v>
      </c>
      <c r="E576" s="155">
        <f>TRUNC(SUMIF(V567:V576, RIGHTB(O576, 1), H567:H576)*U576, 2)</f>
        <v>36722.620000000003</v>
      </c>
      <c r="F576" s="154">
        <f t="shared" si="127"/>
        <v>36722.6</v>
      </c>
      <c r="G576" s="155">
        <v>0</v>
      </c>
      <c r="H576" s="154">
        <f t="shared" si="128"/>
        <v>0</v>
      </c>
      <c r="I576" s="155">
        <v>0</v>
      </c>
      <c r="J576" s="154">
        <f t="shared" si="129"/>
        <v>0</v>
      </c>
      <c r="K576" s="155">
        <f t="shared" si="130"/>
        <v>36722.6</v>
      </c>
      <c r="L576" s="154">
        <f t="shared" si="130"/>
        <v>36722.6</v>
      </c>
      <c r="M576" s="144" t="s">
        <v>489</v>
      </c>
      <c r="N576" s="147" t="s">
        <v>1986</v>
      </c>
      <c r="O576" s="147" t="s">
        <v>1568</v>
      </c>
      <c r="P576" s="147" t="s">
        <v>485</v>
      </c>
      <c r="Q576" s="147" t="s">
        <v>485</v>
      </c>
      <c r="R576" s="147" t="s">
        <v>485</v>
      </c>
      <c r="S576" s="148">
        <v>1</v>
      </c>
      <c r="T576" s="148">
        <v>0</v>
      </c>
      <c r="U576" s="148">
        <v>0.03</v>
      </c>
      <c r="V576" s="148"/>
      <c r="W576" s="148"/>
      <c r="X576" s="148"/>
      <c r="Y576" s="148"/>
      <c r="Z576" s="148"/>
      <c r="AA576" s="148"/>
      <c r="AB576" s="148"/>
      <c r="AC576" s="148"/>
      <c r="AD576" s="148"/>
      <c r="AE576" s="148"/>
      <c r="AF576" s="148"/>
      <c r="AG576" s="148"/>
      <c r="AH576" s="148"/>
      <c r="AI576" s="148"/>
      <c r="AJ576" s="148"/>
      <c r="AK576" s="148"/>
      <c r="AL576" s="148"/>
      <c r="AM576" s="148"/>
      <c r="AN576" s="148"/>
      <c r="AO576" s="148"/>
      <c r="AP576" s="148"/>
      <c r="AQ576" s="148"/>
      <c r="AR576" s="148"/>
      <c r="AS576" s="148"/>
      <c r="AT576" s="148"/>
      <c r="AU576" s="148"/>
      <c r="AV576" s="147" t="s">
        <v>489</v>
      </c>
      <c r="AW576" s="147" t="s">
        <v>2428</v>
      </c>
      <c r="AX576" s="147" t="s">
        <v>489</v>
      </c>
      <c r="AY576" s="147" t="s">
        <v>489</v>
      </c>
    </row>
    <row r="577" spans="1:51" ht="30" customHeight="1">
      <c r="A577" s="144" t="s">
        <v>993</v>
      </c>
      <c r="B577" s="144" t="s">
        <v>489</v>
      </c>
      <c r="C577" s="144" t="s">
        <v>489</v>
      </c>
      <c r="D577" s="145"/>
      <c r="E577" s="155"/>
      <c r="F577" s="154">
        <f>TRUNC(SUMIF(N567:N576, N566, F567:F576),0)</f>
        <v>56852</v>
      </c>
      <c r="G577" s="155"/>
      <c r="H577" s="154">
        <f>TRUNC(SUMIF(N567:N576, N566, H567:H576),0)</f>
        <v>1224087</v>
      </c>
      <c r="I577" s="155"/>
      <c r="J577" s="154">
        <f>TRUNC(SUMIF(N567:N576, N566, J567:J576),0)</f>
        <v>1879</v>
      </c>
      <c r="K577" s="155"/>
      <c r="L577" s="154">
        <f>F577+H577+J577</f>
        <v>1282818</v>
      </c>
      <c r="M577" s="144" t="s">
        <v>489</v>
      </c>
      <c r="N577" s="147" t="s">
        <v>668</v>
      </c>
      <c r="O577" s="147" t="s">
        <v>668</v>
      </c>
      <c r="P577" s="147" t="s">
        <v>489</v>
      </c>
      <c r="Q577" s="147" t="s">
        <v>489</v>
      </c>
      <c r="R577" s="147" t="s">
        <v>489</v>
      </c>
      <c r="S577" s="148"/>
      <c r="T577" s="148"/>
      <c r="U577" s="148"/>
      <c r="V577" s="148"/>
      <c r="W577" s="148"/>
      <c r="X577" s="148"/>
      <c r="Y577" s="148"/>
      <c r="Z577" s="148"/>
      <c r="AA577" s="148"/>
      <c r="AB577" s="148"/>
      <c r="AC577" s="148"/>
      <c r="AD577" s="148"/>
      <c r="AE577" s="148"/>
      <c r="AF577" s="148"/>
      <c r="AG577" s="148"/>
      <c r="AH577" s="148"/>
      <c r="AI577" s="148"/>
      <c r="AJ577" s="148"/>
      <c r="AK577" s="148"/>
      <c r="AL577" s="148"/>
      <c r="AM577" s="148"/>
      <c r="AN577" s="148"/>
      <c r="AO577" s="148"/>
      <c r="AP577" s="148"/>
      <c r="AQ577" s="148"/>
      <c r="AR577" s="148"/>
      <c r="AS577" s="148"/>
      <c r="AT577" s="148"/>
      <c r="AU577" s="148"/>
      <c r="AV577" s="147" t="s">
        <v>489</v>
      </c>
      <c r="AW577" s="147" t="s">
        <v>489</v>
      </c>
      <c r="AX577" s="147" t="s">
        <v>489</v>
      </c>
      <c r="AY577" s="147" t="s">
        <v>489</v>
      </c>
    </row>
    <row r="578" spans="1:51" ht="30" customHeight="1">
      <c r="A578" s="145"/>
      <c r="B578" s="145"/>
      <c r="C578" s="145"/>
      <c r="D578" s="145"/>
      <c r="E578" s="155"/>
      <c r="F578" s="154"/>
      <c r="G578" s="155"/>
      <c r="H578" s="154"/>
      <c r="I578" s="155"/>
      <c r="J578" s="154"/>
      <c r="K578" s="155"/>
      <c r="L578" s="154"/>
      <c r="M578" s="145"/>
    </row>
    <row r="579" spans="1:51" ht="30" customHeight="1">
      <c r="A579" s="311" t="s">
        <v>1184</v>
      </c>
      <c r="B579" s="311"/>
      <c r="C579" s="311"/>
      <c r="D579" s="311"/>
      <c r="E579" s="312"/>
      <c r="F579" s="313"/>
      <c r="G579" s="312"/>
      <c r="H579" s="313"/>
      <c r="I579" s="312"/>
      <c r="J579" s="313"/>
      <c r="K579" s="312"/>
      <c r="L579" s="313"/>
      <c r="M579" s="311"/>
      <c r="N579" s="153" t="s">
        <v>1987</v>
      </c>
    </row>
    <row r="580" spans="1:51" ht="30" customHeight="1">
      <c r="A580" s="144" t="s">
        <v>1185</v>
      </c>
      <c r="B580" s="144" t="s">
        <v>1186</v>
      </c>
      <c r="C580" s="144" t="s">
        <v>292</v>
      </c>
      <c r="D580" s="145">
        <v>0.22939999999999999</v>
      </c>
      <c r="E580" s="155">
        <f>'단가대비표(기계소방)'!O5</f>
        <v>0</v>
      </c>
      <c r="F580" s="154">
        <f>TRUNC(E580*D580,1)</f>
        <v>0</v>
      </c>
      <c r="G580" s="155">
        <f>'단가대비표(기계소방)'!P5</f>
        <v>0</v>
      </c>
      <c r="H580" s="154">
        <f>TRUNC(G580*D580,1)</f>
        <v>0</v>
      </c>
      <c r="I580" s="155">
        <f>'단가대비표(기계소방)'!V5</f>
        <v>544</v>
      </c>
      <c r="J580" s="154">
        <f>TRUNC(I580*D580,1)</f>
        <v>124.7</v>
      </c>
      <c r="K580" s="155">
        <f>TRUNC(E580+G580+I580,1)</f>
        <v>544</v>
      </c>
      <c r="L580" s="154">
        <f>TRUNC(F580+H580+J580,1)</f>
        <v>124.7</v>
      </c>
      <c r="M580" s="144" t="s">
        <v>1187</v>
      </c>
      <c r="N580" s="147" t="s">
        <v>1987</v>
      </c>
      <c r="O580" s="147" t="s">
        <v>2429</v>
      </c>
      <c r="P580" s="147" t="s">
        <v>485</v>
      </c>
      <c r="Q580" s="147" t="s">
        <v>485</v>
      </c>
      <c r="R580" s="147" t="s">
        <v>655</v>
      </c>
      <c r="S580" s="148"/>
      <c r="T580" s="148"/>
      <c r="U580" s="148"/>
      <c r="V580" s="148"/>
      <c r="W580" s="148"/>
      <c r="X580" s="148"/>
      <c r="Y580" s="148"/>
      <c r="Z580" s="148"/>
      <c r="AA580" s="148"/>
      <c r="AB580" s="148"/>
      <c r="AC580" s="148"/>
      <c r="AD580" s="148"/>
      <c r="AE580" s="148"/>
      <c r="AF580" s="148"/>
      <c r="AG580" s="148"/>
      <c r="AH580" s="148"/>
      <c r="AI580" s="148"/>
      <c r="AJ580" s="148"/>
      <c r="AK580" s="148"/>
      <c r="AL580" s="148"/>
      <c r="AM580" s="148"/>
      <c r="AN580" s="148"/>
      <c r="AO580" s="148"/>
      <c r="AP580" s="148"/>
      <c r="AQ580" s="148"/>
      <c r="AR580" s="148"/>
      <c r="AS580" s="148"/>
      <c r="AT580" s="148"/>
      <c r="AU580" s="148"/>
      <c r="AV580" s="147" t="s">
        <v>489</v>
      </c>
      <c r="AW580" s="147" t="s">
        <v>2430</v>
      </c>
      <c r="AX580" s="147" t="s">
        <v>489</v>
      </c>
      <c r="AY580" s="147" t="s">
        <v>489</v>
      </c>
    </row>
    <row r="581" spans="1:51" ht="30" customHeight="1">
      <c r="A581" s="144" t="s">
        <v>993</v>
      </c>
      <c r="B581" s="144" t="s">
        <v>489</v>
      </c>
      <c r="C581" s="144" t="s">
        <v>489</v>
      </c>
      <c r="D581" s="145"/>
      <c r="E581" s="155"/>
      <c r="F581" s="154">
        <f>TRUNC(SUMIF(N580:N580, N579, F580:F580),0)</f>
        <v>0</v>
      </c>
      <c r="G581" s="155"/>
      <c r="H581" s="154">
        <f>TRUNC(SUMIF(N580:N580, N579, H580:H580),0)</f>
        <v>0</v>
      </c>
      <c r="I581" s="155"/>
      <c r="J581" s="154">
        <f>TRUNC(SUMIF(N580:N580, N579, J580:J580),0)</f>
        <v>124</v>
      </c>
      <c r="K581" s="155"/>
      <c r="L581" s="154">
        <f>F581+H581+J581</f>
        <v>124</v>
      </c>
      <c r="M581" s="144" t="s">
        <v>489</v>
      </c>
      <c r="N581" s="147" t="s">
        <v>668</v>
      </c>
      <c r="O581" s="147" t="s">
        <v>668</v>
      </c>
      <c r="P581" s="147" t="s">
        <v>489</v>
      </c>
      <c r="Q581" s="147" t="s">
        <v>489</v>
      </c>
      <c r="R581" s="147" t="s">
        <v>489</v>
      </c>
      <c r="S581" s="148"/>
      <c r="T581" s="148"/>
      <c r="U581" s="148"/>
      <c r="V581" s="148"/>
      <c r="W581" s="148"/>
      <c r="X581" s="148"/>
      <c r="Y581" s="148"/>
      <c r="Z581" s="148"/>
      <c r="AA581" s="148"/>
      <c r="AB581" s="148"/>
      <c r="AC581" s="148"/>
      <c r="AD581" s="148"/>
      <c r="AE581" s="148"/>
      <c r="AF581" s="148"/>
      <c r="AG581" s="148"/>
      <c r="AH581" s="148"/>
      <c r="AI581" s="148"/>
      <c r="AJ581" s="148"/>
      <c r="AK581" s="148"/>
      <c r="AL581" s="148"/>
      <c r="AM581" s="148"/>
      <c r="AN581" s="148"/>
      <c r="AO581" s="148"/>
      <c r="AP581" s="148"/>
      <c r="AQ581" s="148"/>
      <c r="AR581" s="148"/>
      <c r="AS581" s="148"/>
      <c r="AT581" s="148"/>
      <c r="AU581" s="148"/>
      <c r="AV581" s="147" t="s">
        <v>489</v>
      </c>
      <c r="AW581" s="147" t="s">
        <v>489</v>
      </c>
      <c r="AX581" s="147" t="s">
        <v>489</v>
      </c>
      <c r="AY581" s="147" t="s">
        <v>489</v>
      </c>
    </row>
  </sheetData>
  <mergeCells count="121">
    <mergeCell ref="A1:M1"/>
    <mergeCell ref="A2:A3"/>
    <mergeCell ref="B2:B3"/>
    <mergeCell ref="C2:C3"/>
    <mergeCell ref="D2:D3"/>
    <mergeCell ref="E2:F2"/>
    <mergeCell ref="G2:H2"/>
    <mergeCell ref="I2:J2"/>
    <mergeCell ref="K2:L2"/>
    <mergeCell ref="M2:M3"/>
    <mergeCell ref="W2:W3"/>
    <mergeCell ref="X2:X3"/>
    <mergeCell ref="Y2:Y3"/>
    <mergeCell ref="N2:N3"/>
    <mergeCell ref="O2:O3"/>
    <mergeCell ref="P2:P3"/>
    <mergeCell ref="Q2:Q3"/>
    <mergeCell ref="R2:R3"/>
    <mergeCell ref="S2:S3"/>
    <mergeCell ref="AU2:AU3"/>
    <mergeCell ref="AV2:AV3"/>
    <mergeCell ref="AW2:AW3"/>
    <mergeCell ref="AL2:AL3"/>
    <mergeCell ref="AM2:AM3"/>
    <mergeCell ref="AN2:AN3"/>
    <mergeCell ref="AO2:AO3"/>
    <mergeCell ref="AP2:AP3"/>
    <mergeCell ref="AQ2:AQ3"/>
    <mergeCell ref="A4:M4"/>
    <mergeCell ref="A15:M15"/>
    <mergeCell ref="A22:M22"/>
    <mergeCell ref="A29:M29"/>
    <mergeCell ref="A36:M36"/>
    <mergeCell ref="A44:M44"/>
    <mergeCell ref="AR2:AR3"/>
    <mergeCell ref="AS2:AS3"/>
    <mergeCell ref="AT2:AT3"/>
    <mergeCell ref="AF2:AF3"/>
    <mergeCell ref="AG2:AG3"/>
    <mergeCell ref="AH2:AH3"/>
    <mergeCell ref="AI2:AI3"/>
    <mergeCell ref="AJ2:AJ3"/>
    <mergeCell ref="AK2:AK3"/>
    <mergeCell ref="Z2:Z3"/>
    <mergeCell ref="AA2:AA3"/>
    <mergeCell ref="AB2:AB3"/>
    <mergeCell ref="AC2:AC3"/>
    <mergeCell ref="AD2:AD3"/>
    <mergeCell ref="AE2:AE3"/>
    <mergeCell ref="T2:T3"/>
    <mergeCell ref="U2:U3"/>
    <mergeCell ref="V2:V3"/>
    <mergeCell ref="A94:M94"/>
    <mergeCell ref="A99:M99"/>
    <mergeCell ref="A104:M104"/>
    <mergeCell ref="A113:M113"/>
    <mergeCell ref="A122:M122"/>
    <mergeCell ref="A131:M131"/>
    <mergeCell ref="A52:M52"/>
    <mergeCell ref="A60:M60"/>
    <mergeCell ref="A68:M68"/>
    <mergeCell ref="A74:M74"/>
    <mergeCell ref="A80:M80"/>
    <mergeCell ref="A86:M86"/>
    <mergeCell ref="A192:M192"/>
    <mergeCell ref="A201:M201"/>
    <mergeCell ref="A210:M210"/>
    <mergeCell ref="A221:M221"/>
    <mergeCell ref="A233:M233"/>
    <mergeCell ref="A239:M239"/>
    <mergeCell ref="A140:M140"/>
    <mergeCell ref="A148:M148"/>
    <mergeCell ref="A155:M155"/>
    <mergeCell ref="A165:M165"/>
    <mergeCell ref="A178:M178"/>
    <mergeCell ref="A186:M186"/>
    <mergeCell ref="A301:M301"/>
    <mergeCell ref="A311:M311"/>
    <mergeCell ref="A318:M318"/>
    <mergeCell ref="A325:M325"/>
    <mergeCell ref="A333:M333"/>
    <mergeCell ref="A341:M341"/>
    <mergeCell ref="A248:M248"/>
    <mergeCell ref="A253:M253"/>
    <mergeCell ref="A261:M261"/>
    <mergeCell ref="A271:M271"/>
    <mergeCell ref="A281:M281"/>
    <mergeCell ref="A291:M291"/>
    <mergeCell ref="A393:M393"/>
    <mergeCell ref="A399:M399"/>
    <mergeCell ref="A405:M405"/>
    <mergeCell ref="A411:M411"/>
    <mergeCell ref="A424:M424"/>
    <mergeCell ref="A429:M429"/>
    <mergeCell ref="A349:M349"/>
    <mergeCell ref="A357:M357"/>
    <mergeCell ref="A365:M365"/>
    <mergeCell ref="A373:M373"/>
    <mergeCell ref="A381:M381"/>
    <mergeCell ref="A387:M387"/>
    <mergeCell ref="A478:M478"/>
    <mergeCell ref="A487:M487"/>
    <mergeCell ref="A494:M494"/>
    <mergeCell ref="A502:M502"/>
    <mergeCell ref="A507:M507"/>
    <mergeCell ref="A512:M512"/>
    <mergeCell ref="A434:M434"/>
    <mergeCell ref="A439:M439"/>
    <mergeCell ref="A444:M444"/>
    <mergeCell ref="A449:M449"/>
    <mergeCell ref="A459:M459"/>
    <mergeCell ref="A469:M469"/>
    <mergeCell ref="A553:M553"/>
    <mergeCell ref="A566:M566"/>
    <mergeCell ref="A579:M579"/>
    <mergeCell ref="A520:M520"/>
    <mergeCell ref="A528:M528"/>
    <mergeCell ref="A533:M533"/>
    <mergeCell ref="A538:M538"/>
    <mergeCell ref="A543:M543"/>
    <mergeCell ref="A548:M548"/>
  </mergeCells>
  <phoneticPr fontId="7" type="noConversion"/>
  <pageMargins left="0.78740157480314954" right="0" top="0.39370078740157477" bottom="0.39370078740157477" header="0" footer="0"/>
  <pageSetup paperSize="9" scale="64" fitToHeight="0" orientation="landscape" r:id="rId1"/>
</worksheet>
</file>

<file path=xl/worksheets/sheet12.xml><?xml version="1.0" encoding="utf-8"?>
<worksheet xmlns="http://schemas.openxmlformats.org/spreadsheetml/2006/main" xmlns:r="http://schemas.openxmlformats.org/officeDocument/2006/relationships">
  <dimension ref="B1:M15"/>
  <sheetViews>
    <sheetView view="pageBreakPreview" zoomScaleNormal="75" zoomScaleSheetLayoutView="100" workbookViewId="0">
      <selection activeCell="B4" sqref="B4:M4"/>
    </sheetView>
  </sheetViews>
  <sheetFormatPr defaultColWidth="6.77734375" defaultRowHeight="13.5"/>
  <cols>
    <col min="1" max="1" width="7.88671875" style="138" customWidth="1"/>
    <col min="2" max="256" width="6.77734375" style="138"/>
    <col min="257" max="257" width="7.88671875" style="138" customWidth="1"/>
    <col min="258" max="512" width="6.77734375" style="138"/>
    <col min="513" max="513" width="7.88671875" style="138" customWidth="1"/>
    <col min="514" max="768" width="6.77734375" style="138"/>
    <col min="769" max="769" width="7.88671875" style="138" customWidth="1"/>
    <col min="770" max="1024" width="6.77734375" style="138"/>
    <col min="1025" max="1025" width="7.88671875" style="138" customWidth="1"/>
    <col min="1026" max="1280" width="6.77734375" style="138"/>
    <col min="1281" max="1281" width="7.88671875" style="138" customWidth="1"/>
    <col min="1282" max="1536" width="6.77734375" style="138"/>
    <col min="1537" max="1537" width="7.88671875" style="138" customWidth="1"/>
    <col min="1538" max="1792" width="6.77734375" style="138"/>
    <col min="1793" max="1793" width="7.88671875" style="138" customWidth="1"/>
    <col min="1794" max="2048" width="6.77734375" style="138"/>
    <col min="2049" max="2049" width="7.88671875" style="138" customWidth="1"/>
    <col min="2050" max="2304" width="6.77734375" style="138"/>
    <col min="2305" max="2305" width="7.88671875" style="138" customWidth="1"/>
    <col min="2306" max="2560" width="6.77734375" style="138"/>
    <col min="2561" max="2561" width="7.88671875" style="138" customWidth="1"/>
    <col min="2562" max="2816" width="6.77734375" style="138"/>
    <col min="2817" max="2817" width="7.88671875" style="138" customWidth="1"/>
    <col min="2818" max="3072" width="6.77734375" style="138"/>
    <col min="3073" max="3073" width="7.88671875" style="138" customWidth="1"/>
    <col min="3074" max="3328" width="6.77734375" style="138"/>
    <col min="3329" max="3329" width="7.88671875" style="138" customWidth="1"/>
    <col min="3330" max="3584" width="6.77734375" style="138"/>
    <col min="3585" max="3585" width="7.88671875" style="138" customWidth="1"/>
    <col min="3586" max="3840" width="6.77734375" style="138"/>
    <col min="3841" max="3841" width="7.88671875" style="138" customWidth="1"/>
    <col min="3842" max="4096" width="6.77734375" style="138"/>
    <col min="4097" max="4097" width="7.88671875" style="138" customWidth="1"/>
    <col min="4098" max="4352" width="6.77734375" style="138"/>
    <col min="4353" max="4353" width="7.88671875" style="138" customWidth="1"/>
    <col min="4354" max="4608" width="6.77734375" style="138"/>
    <col min="4609" max="4609" width="7.88671875" style="138" customWidth="1"/>
    <col min="4610" max="4864" width="6.77734375" style="138"/>
    <col min="4865" max="4865" width="7.88671875" style="138" customWidth="1"/>
    <col min="4866" max="5120" width="6.77734375" style="138"/>
    <col min="5121" max="5121" width="7.88671875" style="138" customWidth="1"/>
    <col min="5122" max="5376" width="6.77734375" style="138"/>
    <col min="5377" max="5377" width="7.88671875" style="138" customWidth="1"/>
    <col min="5378" max="5632" width="6.77734375" style="138"/>
    <col min="5633" max="5633" width="7.88671875" style="138" customWidth="1"/>
    <col min="5634" max="5888" width="6.77734375" style="138"/>
    <col min="5889" max="5889" width="7.88671875" style="138" customWidth="1"/>
    <col min="5890" max="6144" width="6.77734375" style="138"/>
    <col min="6145" max="6145" width="7.88671875" style="138" customWidth="1"/>
    <col min="6146" max="6400" width="6.77734375" style="138"/>
    <col min="6401" max="6401" width="7.88671875" style="138" customWidth="1"/>
    <col min="6402" max="6656" width="6.77734375" style="138"/>
    <col min="6657" max="6657" width="7.88671875" style="138" customWidth="1"/>
    <col min="6658" max="6912" width="6.77734375" style="138"/>
    <col min="6913" max="6913" width="7.88671875" style="138" customWidth="1"/>
    <col min="6914" max="7168" width="6.77734375" style="138"/>
    <col min="7169" max="7169" width="7.88671875" style="138" customWidth="1"/>
    <col min="7170" max="7424" width="6.77734375" style="138"/>
    <col min="7425" max="7425" width="7.88671875" style="138" customWidth="1"/>
    <col min="7426" max="7680" width="6.77734375" style="138"/>
    <col min="7681" max="7681" width="7.88671875" style="138" customWidth="1"/>
    <col min="7682" max="7936" width="6.77734375" style="138"/>
    <col min="7937" max="7937" width="7.88671875" style="138" customWidth="1"/>
    <col min="7938" max="8192" width="6.77734375" style="138"/>
    <col min="8193" max="8193" width="7.88671875" style="138" customWidth="1"/>
    <col min="8194" max="8448" width="6.77734375" style="138"/>
    <col min="8449" max="8449" width="7.88671875" style="138" customWidth="1"/>
    <col min="8450" max="8704" width="6.77734375" style="138"/>
    <col min="8705" max="8705" width="7.88671875" style="138" customWidth="1"/>
    <col min="8706" max="8960" width="6.77734375" style="138"/>
    <col min="8961" max="8961" width="7.88671875" style="138" customWidth="1"/>
    <col min="8962" max="9216" width="6.77734375" style="138"/>
    <col min="9217" max="9217" width="7.88671875" style="138" customWidth="1"/>
    <col min="9218" max="9472" width="6.77734375" style="138"/>
    <col min="9473" max="9473" width="7.88671875" style="138" customWidth="1"/>
    <col min="9474" max="9728" width="6.77734375" style="138"/>
    <col min="9729" max="9729" width="7.88671875" style="138" customWidth="1"/>
    <col min="9730" max="9984" width="6.77734375" style="138"/>
    <col min="9985" max="9985" width="7.88671875" style="138" customWidth="1"/>
    <col min="9986" max="10240" width="6.77734375" style="138"/>
    <col min="10241" max="10241" width="7.88671875" style="138" customWidth="1"/>
    <col min="10242" max="10496" width="6.77734375" style="138"/>
    <col min="10497" max="10497" width="7.88671875" style="138" customWidth="1"/>
    <col min="10498" max="10752" width="6.77734375" style="138"/>
    <col min="10753" max="10753" width="7.88671875" style="138" customWidth="1"/>
    <col min="10754" max="11008" width="6.77734375" style="138"/>
    <col min="11009" max="11009" width="7.88671875" style="138" customWidth="1"/>
    <col min="11010" max="11264" width="6.77734375" style="138"/>
    <col min="11265" max="11265" width="7.88671875" style="138" customWidth="1"/>
    <col min="11266" max="11520" width="6.77734375" style="138"/>
    <col min="11521" max="11521" width="7.88671875" style="138" customWidth="1"/>
    <col min="11522" max="11776" width="6.77734375" style="138"/>
    <col min="11777" max="11777" width="7.88671875" style="138" customWidth="1"/>
    <col min="11778" max="12032" width="6.77734375" style="138"/>
    <col min="12033" max="12033" width="7.88671875" style="138" customWidth="1"/>
    <col min="12034" max="12288" width="6.77734375" style="138"/>
    <col min="12289" max="12289" width="7.88671875" style="138" customWidth="1"/>
    <col min="12290" max="12544" width="6.77734375" style="138"/>
    <col min="12545" max="12545" width="7.88671875" style="138" customWidth="1"/>
    <col min="12546" max="12800" width="6.77734375" style="138"/>
    <col min="12801" max="12801" width="7.88671875" style="138" customWidth="1"/>
    <col min="12802" max="13056" width="6.77734375" style="138"/>
    <col min="13057" max="13057" width="7.88671875" style="138" customWidth="1"/>
    <col min="13058" max="13312" width="6.77734375" style="138"/>
    <col min="13313" max="13313" width="7.88671875" style="138" customWidth="1"/>
    <col min="13314" max="13568" width="6.77734375" style="138"/>
    <col min="13569" max="13569" width="7.88671875" style="138" customWidth="1"/>
    <col min="13570" max="13824" width="6.77734375" style="138"/>
    <col min="13825" max="13825" width="7.88671875" style="138" customWidth="1"/>
    <col min="13826" max="14080" width="6.77734375" style="138"/>
    <col min="14081" max="14081" width="7.88671875" style="138" customWidth="1"/>
    <col min="14082" max="14336" width="6.77734375" style="138"/>
    <col min="14337" max="14337" width="7.88671875" style="138" customWidth="1"/>
    <col min="14338" max="14592" width="6.77734375" style="138"/>
    <col min="14593" max="14593" width="7.88671875" style="138" customWidth="1"/>
    <col min="14594" max="14848" width="6.77734375" style="138"/>
    <col min="14849" max="14849" width="7.88671875" style="138" customWidth="1"/>
    <col min="14850" max="15104" width="6.77734375" style="138"/>
    <col min="15105" max="15105" width="7.88671875" style="138" customWidth="1"/>
    <col min="15106" max="15360" width="6.77734375" style="138"/>
    <col min="15361" max="15361" width="7.88671875" style="138" customWidth="1"/>
    <col min="15362" max="15616" width="6.77734375" style="138"/>
    <col min="15617" max="15617" width="7.88671875" style="138" customWidth="1"/>
    <col min="15618" max="15872" width="6.77734375" style="138"/>
    <col min="15873" max="15873" width="7.88671875" style="138" customWidth="1"/>
    <col min="15874" max="16128" width="6.77734375" style="138"/>
    <col min="16129" max="16129" width="7.88671875" style="138" customWidth="1"/>
    <col min="16130" max="16384" width="6.77734375" style="138"/>
  </cols>
  <sheetData>
    <row r="1" spans="2:13" ht="13.5" customHeight="1">
      <c r="B1" s="137"/>
      <c r="C1" s="137"/>
      <c r="D1" s="137"/>
      <c r="E1" s="137"/>
      <c r="F1" s="137"/>
      <c r="G1" s="137"/>
      <c r="H1" s="137"/>
      <c r="I1" s="137"/>
    </row>
    <row r="2" spans="2:13" ht="32.25" customHeight="1">
      <c r="B2" s="137"/>
      <c r="C2" s="137"/>
      <c r="D2" s="137"/>
      <c r="E2" s="137"/>
      <c r="F2" s="137"/>
      <c r="G2" s="137"/>
      <c r="H2" s="137"/>
      <c r="I2" s="137"/>
    </row>
    <row r="3" spans="2:13" ht="66.75" customHeight="1">
      <c r="B3" s="166" t="s">
        <v>1548</v>
      </c>
      <c r="C3" s="166"/>
      <c r="D3" s="166"/>
      <c r="E3" s="166"/>
      <c r="F3" s="166"/>
      <c r="G3" s="166"/>
      <c r="H3" s="166"/>
      <c r="I3" s="166"/>
      <c r="J3" s="166"/>
      <c r="K3" s="166"/>
      <c r="L3" s="166"/>
      <c r="M3" s="166"/>
    </row>
    <row r="4" spans="2:13" ht="43.5" customHeight="1">
      <c r="B4" s="167" t="s">
        <v>1546</v>
      </c>
      <c r="C4" s="167"/>
      <c r="D4" s="167"/>
      <c r="E4" s="167"/>
      <c r="F4" s="167"/>
      <c r="G4" s="167"/>
      <c r="H4" s="167"/>
      <c r="I4" s="167"/>
      <c r="J4" s="167"/>
      <c r="K4" s="167"/>
      <c r="L4" s="167"/>
      <c r="M4" s="167"/>
    </row>
    <row r="5" spans="2:13" ht="9.9499999999999993" customHeight="1">
      <c r="B5" s="139" t="s">
        <v>1542</v>
      </c>
      <c r="C5" s="139"/>
      <c r="D5" s="139"/>
      <c r="E5" s="139"/>
      <c r="F5" s="139"/>
      <c r="G5" s="139"/>
      <c r="H5" s="139"/>
      <c r="I5" s="139"/>
      <c r="J5" s="140"/>
      <c r="K5" s="140"/>
      <c r="L5" s="140"/>
      <c r="M5" s="140"/>
    </row>
    <row r="6" spans="2:13" ht="34.5" customHeight="1">
      <c r="B6" s="165"/>
      <c r="C6" s="165"/>
      <c r="D6" s="165"/>
      <c r="E6" s="165"/>
      <c r="F6" s="165"/>
      <c r="G6" s="165"/>
      <c r="H6" s="165"/>
      <c r="I6" s="165"/>
      <c r="J6" s="165"/>
      <c r="K6" s="165"/>
      <c r="L6" s="165"/>
      <c r="M6" s="165"/>
    </row>
    <row r="7" spans="2:13" ht="21.75" customHeight="1">
      <c r="B7" s="165"/>
      <c r="C7" s="165"/>
      <c r="D7" s="165"/>
      <c r="E7" s="165"/>
      <c r="F7" s="165"/>
      <c r="G7" s="165"/>
      <c r="H7" s="165"/>
      <c r="I7" s="165"/>
      <c r="J7" s="165"/>
      <c r="K7" s="165"/>
      <c r="L7" s="165"/>
      <c r="M7" s="165"/>
    </row>
    <row r="8" spans="2:13" ht="20.100000000000001" customHeight="1">
      <c r="B8" s="139"/>
      <c r="C8" s="139"/>
      <c r="D8" s="139"/>
      <c r="E8" s="139"/>
      <c r="F8" s="139"/>
      <c r="G8" s="139"/>
      <c r="H8" s="139"/>
      <c r="I8" s="139"/>
      <c r="J8" s="140"/>
      <c r="K8" s="140"/>
      <c r="L8" s="140"/>
      <c r="M8" s="140"/>
    </row>
    <row r="9" spans="2:13" ht="20.100000000000001" customHeight="1">
      <c r="B9" s="139"/>
      <c r="C9" s="139"/>
      <c r="D9" s="139"/>
      <c r="E9" s="139"/>
      <c r="F9" s="139"/>
      <c r="G9" s="139"/>
      <c r="H9" s="139"/>
      <c r="I9" s="139"/>
      <c r="J9" s="140"/>
      <c r="K9" s="140"/>
      <c r="L9" s="140"/>
      <c r="M9" s="140"/>
    </row>
    <row r="10" spans="2:13" ht="17.25" customHeight="1">
      <c r="B10" s="139"/>
      <c r="C10" s="139"/>
      <c r="D10" s="139"/>
      <c r="E10" s="139"/>
      <c r="F10" s="139"/>
      <c r="G10" s="139"/>
      <c r="H10" s="139"/>
      <c r="I10" s="139"/>
      <c r="J10" s="140"/>
      <c r="K10" s="140"/>
      <c r="L10" s="140"/>
      <c r="M10" s="140"/>
    </row>
    <row r="11" spans="2:13" ht="20.100000000000001" customHeight="1">
      <c r="B11" s="139"/>
      <c r="C11" s="139"/>
      <c r="D11" s="139"/>
      <c r="E11" s="139"/>
      <c r="F11" s="139"/>
      <c r="G11" s="139"/>
      <c r="H11" s="139"/>
      <c r="I11" s="139"/>
      <c r="J11" s="140"/>
      <c r="K11" s="140"/>
      <c r="L11" s="140"/>
      <c r="M11" s="140"/>
    </row>
    <row r="12" spans="2:13" ht="20.25">
      <c r="B12" s="168"/>
      <c r="C12" s="168"/>
      <c r="D12" s="168"/>
      <c r="E12" s="168"/>
      <c r="F12" s="168"/>
      <c r="G12" s="168"/>
      <c r="H12" s="168"/>
      <c r="I12" s="168"/>
      <c r="J12" s="168"/>
      <c r="K12" s="168"/>
      <c r="L12" s="168"/>
      <c r="M12" s="168"/>
    </row>
    <row r="13" spans="2:13" ht="15.75" customHeight="1">
      <c r="B13" s="137"/>
      <c r="C13" s="137"/>
      <c r="D13" s="137"/>
      <c r="E13" s="137"/>
      <c r="F13" s="137"/>
      <c r="G13" s="137"/>
      <c r="H13" s="137"/>
      <c r="I13" s="137"/>
      <c r="J13" s="141"/>
      <c r="K13" s="141"/>
      <c r="L13" s="141"/>
      <c r="M13" s="141"/>
    </row>
    <row r="14" spans="2:13" ht="72.75" customHeight="1">
      <c r="B14" s="137"/>
      <c r="C14" s="137"/>
      <c r="D14" s="137"/>
      <c r="E14" s="137"/>
      <c r="F14" s="137"/>
      <c r="G14" s="137"/>
      <c r="H14" s="137"/>
      <c r="I14" s="137"/>
      <c r="J14" s="141"/>
      <c r="K14" s="141"/>
      <c r="L14" s="141"/>
      <c r="M14" s="141"/>
    </row>
    <row r="15" spans="2:13" ht="42.75" customHeight="1">
      <c r="B15" s="165"/>
      <c r="C15" s="165"/>
      <c r="D15" s="165"/>
      <c r="E15" s="165"/>
      <c r="F15" s="165"/>
      <c r="G15" s="165"/>
      <c r="H15" s="165"/>
      <c r="I15" s="165"/>
      <c r="J15" s="165"/>
      <c r="K15" s="165"/>
      <c r="L15" s="165"/>
      <c r="M15" s="165"/>
    </row>
  </sheetData>
  <dataConsolidate/>
  <mergeCells count="6">
    <mergeCell ref="B15:M15"/>
    <mergeCell ref="B3:M3"/>
    <mergeCell ref="B4:M4"/>
    <mergeCell ref="B6:M6"/>
    <mergeCell ref="B7:M7"/>
    <mergeCell ref="B12:M12"/>
  </mergeCells>
  <phoneticPr fontId="7" type="noConversion"/>
  <pageMargins left="1.1417322834645669" right="0.74803149606299213" top="0.59055118110236227" bottom="0.59055118110236227" header="0.51181102362204722" footer="0.51181102362204722"/>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sheetPr>
    <tabColor rgb="FFFFFF00"/>
    <pageSetUpPr fitToPage="1"/>
  </sheetPr>
  <dimension ref="A1:AB220"/>
  <sheetViews>
    <sheetView topLeftCell="B1" workbookViewId="0">
      <selection activeCell="G21" sqref="G21"/>
    </sheetView>
  </sheetViews>
  <sheetFormatPr defaultRowHeight="16.5"/>
  <cols>
    <col min="1" max="1" width="19.21875" style="142" hidden="1" customWidth="1"/>
    <col min="2" max="3" width="27.109375" style="142" bestFit="1" customWidth="1"/>
    <col min="4" max="4" width="4.88671875" style="142" bestFit="1" customWidth="1"/>
    <col min="5" max="5" width="10" style="142" bestFit="1" customWidth="1"/>
    <col min="6" max="6" width="5.88671875" style="142" bestFit="1" customWidth="1"/>
    <col min="7" max="7" width="13.33203125" style="142" bestFit="1" customWidth="1"/>
    <col min="8" max="8" width="5.88671875" style="142" bestFit="1" customWidth="1"/>
    <col min="9" max="9" width="13.33203125" style="142" bestFit="1" customWidth="1"/>
    <col min="10" max="10" width="5.88671875" style="142" bestFit="1" customWidth="1"/>
    <col min="11" max="11" width="10.33203125" style="142" bestFit="1" customWidth="1"/>
    <col min="12" max="12" width="5.88671875" style="142" bestFit="1" customWidth="1"/>
    <col min="13" max="13" width="10.33203125" style="142" bestFit="1" customWidth="1"/>
    <col min="14" max="14" width="5.88671875" style="142" bestFit="1" customWidth="1"/>
    <col min="15" max="15" width="13.33203125" style="142" bestFit="1" customWidth="1"/>
    <col min="16" max="16" width="10.33203125" style="142" bestFit="1" customWidth="1"/>
    <col min="17" max="17" width="10" style="142" bestFit="1" customWidth="1"/>
    <col min="18" max="22" width="8.21875" style="142" bestFit="1" customWidth="1"/>
    <col min="23" max="23" width="7.5546875" style="142" bestFit="1" customWidth="1"/>
    <col min="24" max="24" width="10.33203125" style="142" bestFit="1" customWidth="1"/>
    <col min="25" max="26" width="8" style="142" hidden="1" customWidth="1"/>
    <col min="27" max="27" width="9.77734375" style="142" hidden="1" customWidth="1"/>
    <col min="28" max="28" width="8" style="142" hidden="1" customWidth="1"/>
    <col min="29" max="16384" width="8.88671875" style="142"/>
  </cols>
  <sheetData>
    <row r="1" spans="1:28" ht="30" customHeight="1">
      <c r="A1" s="309" t="s">
        <v>1188</v>
      </c>
      <c r="B1" s="309"/>
      <c r="C1" s="309"/>
      <c r="D1" s="309"/>
      <c r="E1" s="309"/>
      <c r="F1" s="309"/>
      <c r="G1" s="309"/>
      <c r="H1" s="309"/>
      <c r="I1" s="309"/>
      <c r="J1" s="309"/>
      <c r="K1" s="309"/>
      <c r="L1" s="309"/>
      <c r="M1" s="309"/>
      <c r="N1" s="309"/>
      <c r="O1" s="309"/>
      <c r="P1" s="309"/>
      <c r="Q1" s="309"/>
      <c r="R1" s="309"/>
      <c r="S1" s="309"/>
      <c r="T1" s="309"/>
      <c r="U1" s="309"/>
      <c r="V1" s="309"/>
      <c r="W1" s="309"/>
      <c r="X1" s="309"/>
    </row>
    <row r="2" spans="1:28" ht="30" customHeight="1">
      <c r="A2" s="314" t="s">
        <v>590</v>
      </c>
      <c r="B2" s="314"/>
      <c r="C2" s="314"/>
      <c r="D2" s="314"/>
      <c r="E2" s="314"/>
      <c r="F2" s="314"/>
      <c r="G2" s="314"/>
      <c r="H2" s="314"/>
      <c r="I2" s="314"/>
      <c r="J2" s="314"/>
      <c r="K2" s="314"/>
      <c r="L2" s="314"/>
      <c r="M2" s="314"/>
      <c r="N2" s="314"/>
      <c r="O2" s="314"/>
      <c r="P2" s="314"/>
      <c r="Q2" s="314"/>
      <c r="R2" s="314"/>
      <c r="S2" s="314"/>
      <c r="T2" s="314"/>
      <c r="U2" s="314"/>
      <c r="V2" s="314"/>
      <c r="W2" s="314"/>
      <c r="X2" s="314"/>
    </row>
    <row r="3" spans="1:28" ht="30" customHeight="1">
      <c r="A3" s="307" t="s">
        <v>876</v>
      </c>
      <c r="B3" s="307" t="s">
        <v>591</v>
      </c>
      <c r="C3" s="307" t="s">
        <v>1189</v>
      </c>
      <c r="D3" s="307" t="s">
        <v>593</v>
      </c>
      <c r="E3" s="307" t="s">
        <v>595</v>
      </c>
      <c r="F3" s="307"/>
      <c r="G3" s="307"/>
      <c r="H3" s="307"/>
      <c r="I3" s="307"/>
      <c r="J3" s="307"/>
      <c r="K3" s="307"/>
      <c r="L3" s="307"/>
      <c r="M3" s="307"/>
      <c r="N3" s="307"/>
      <c r="O3" s="307"/>
      <c r="P3" s="307" t="s">
        <v>315</v>
      </c>
      <c r="Q3" s="307" t="s">
        <v>878</v>
      </c>
      <c r="R3" s="307"/>
      <c r="S3" s="307"/>
      <c r="T3" s="307"/>
      <c r="U3" s="307"/>
      <c r="V3" s="307"/>
      <c r="W3" s="307" t="s">
        <v>880</v>
      </c>
      <c r="X3" s="307" t="s">
        <v>599</v>
      </c>
      <c r="Y3" s="306" t="s">
        <v>1190</v>
      </c>
      <c r="Z3" s="306" t="s">
        <v>1191</v>
      </c>
      <c r="AA3" s="306" t="s">
        <v>1192</v>
      </c>
      <c r="AB3" s="306" t="s">
        <v>650</v>
      </c>
    </row>
    <row r="4" spans="1:28" ht="30" customHeight="1">
      <c r="A4" s="307"/>
      <c r="B4" s="307"/>
      <c r="C4" s="307"/>
      <c r="D4" s="307"/>
      <c r="E4" s="151" t="s">
        <v>1193</v>
      </c>
      <c r="F4" s="151" t="s">
        <v>1194</v>
      </c>
      <c r="G4" s="151" t="s">
        <v>1195</v>
      </c>
      <c r="H4" s="151" t="s">
        <v>1194</v>
      </c>
      <c r="I4" s="151" t="s">
        <v>1196</v>
      </c>
      <c r="J4" s="151" t="s">
        <v>1194</v>
      </c>
      <c r="K4" s="151" t="s">
        <v>1197</v>
      </c>
      <c r="L4" s="151" t="s">
        <v>1194</v>
      </c>
      <c r="M4" s="151" t="s">
        <v>1198</v>
      </c>
      <c r="N4" s="151" t="s">
        <v>1194</v>
      </c>
      <c r="O4" s="151" t="s">
        <v>1199</v>
      </c>
      <c r="P4" s="307"/>
      <c r="Q4" s="151" t="s">
        <v>1193</v>
      </c>
      <c r="R4" s="151" t="s">
        <v>1195</v>
      </c>
      <c r="S4" s="151" t="s">
        <v>1196</v>
      </c>
      <c r="T4" s="151" t="s">
        <v>1197</v>
      </c>
      <c r="U4" s="151" t="s">
        <v>1198</v>
      </c>
      <c r="V4" s="151" t="s">
        <v>1199</v>
      </c>
      <c r="W4" s="307"/>
      <c r="X4" s="307"/>
      <c r="Y4" s="306"/>
      <c r="Z4" s="306"/>
      <c r="AA4" s="306"/>
      <c r="AB4" s="306"/>
    </row>
    <row r="5" spans="1:28" ht="30" customHeight="1">
      <c r="A5" s="144" t="s">
        <v>2429</v>
      </c>
      <c r="B5" s="144" t="s">
        <v>1185</v>
      </c>
      <c r="C5" s="144" t="s">
        <v>1186</v>
      </c>
      <c r="D5" s="156" t="s">
        <v>292</v>
      </c>
      <c r="E5" s="157">
        <v>0</v>
      </c>
      <c r="F5" s="144" t="s">
        <v>489</v>
      </c>
      <c r="G5" s="157">
        <v>0</v>
      </c>
      <c r="H5" s="144" t="s">
        <v>489</v>
      </c>
      <c r="I5" s="157">
        <v>0</v>
      </c>
      <c r="J5" s="144" t="s">
        <v>489</v>
      </c>
      <c r="K5" s="157">
        <v>0</v>
      </c>
      <c r="L5" s="144" t="s">
        <v>489</v>
      </c>
      <c r="M5" s="157">
        <v>0</v>
      </c>
      <c r="N5" s="144" t="s">
        <v>489</v>
      </c>
      <c r="O5" s="157">
        <v>0</v>
      </c>
      <c r="P5" s="157">
        <v>0</v>
      </c>
      <c r="Q5" s="157">
        <v>0</v>
      </c>
      <c r="R5" s="157">
        <v>0</v>
      </c>
      <c r="S5" s="157">
        <v>0</v>
      </c>
      <c r="T5" s="157">
        <v>0</v>
      </c>
      <c r="U5" s="157">
        <v>544</v>
      </c>
      <c r="V5" s="157">
        <f>SMALL(Q5:U5,COUNTIF(Q5:U5,0)+1)</f>
        <v>544</v>
      </c>
      <c r="W5" s="144" t="s">
        <v>1200</v>
      </c>
      <c r="X5" s="144" t="s">
        <v>1187</v>
      </c>
      <c r="Y5" s="147" t="s">
        <v>489</v>
      </c>
      <c r="Z5" s="147" t="s">
        <v>489</v>
      </c>
      <c r="AA5" s="158"/>
      <c r="AB5" s="147" t="s">
        <v>489</v>
      </c>
    </row>
    <row r="6" spans="1:28" ht="30" customHeight="1">
      <c r="A6" s="144" t="s">
        <v>2321</v>
      </c>
      <c r="B6" s="144" t="s">
        <v>1099</v>
      </c>
      <c r="C6" s="144" t="s">
        <v>1139</v>
      </c>
      <c r="D6" s="156" t="s">
        <v>1101</v>
      </c>
      <c r="E6" s="157">
        <v>0</v>
      </c>
      <c r="F6" s="144" t="s">
        <v>489</v>
      </c>
      <c r="G6" s="157">
        <v>4.16</v>
      </c>
      <c r="H6" s="144" t="s">
        <v>1201</v>
      </c>
      <c r="I6" s="157">
        <v>3.03</v>
      </c>
      <c r="J6" s="144" t="s">
        <v>1202</v>
      </c>
      <c r="K6" s="157">
        <v>0</v>
      </c>
      <c r="L6" s="144" t="s">
        <v>489</v>
      </c>
      <c r="M6" s="157">
        <v>0</v>
      </c>
      <c r="N6" s="144" t="s">
        <v>489</v>
      </c>
      <c r="O6" s="157">
        <f t="shared" ref="O6:O69" si="0">SMALL(E6:M6,COUNTIF(E6:M6,0)+1)</f>
        <v>3.03</v>
      </c>
      <c r="P6" s="157">
        <v>0</v>
      </c>
      <c r="Q6" s="157">
        <v>0</v>
      </c>
      <c r="R6" s="157">
        <v>0</v>
      </c>
      <c r="S6" s="157">
        <v>0</v>
      </c>
      <c r="T6" s="157">
        <v>0</v>
      </c>
      <c r="U6" s="157">
        <v>0</v>
      </c>
      <c r="V6" s="157">
        <v>0</v>
      </c>
      <c r="W6" s="144" t="s">
        <v>1203</v>
      </c>
      <c r="X6" s="144" t="s">
        <v>489</v>
      </c>
      <c r="Y6" s="147" t="s">
        <v>489</v>
      </c>
      <c r="Z6" s="147" t="s">
        <v>489</v>
      </c>
      <c r="AA6" s="158"/>
      <c r="AB6" s="147" t="s">
        <v>489</v>
      </c>
    </row>
    <row r="7" spans="1:28" ht="30" customHeight="1">
      <c r="A7" s="144" t="s">
        <v>2197</v>
      </c>
      <c r="B7" s="144" t="s">
        <v>1099</v>
      </c>
      <c r="C7" s="144" t="s">
        <v>1100</v>
      </c>
      <c r="D7" s="156" t="s">
        <v>1101</v>
      </c>
      <c r="E7" s="157">
        <v>0</v>
      </c>
      <c r="F7" s="144" t="s">
        <v>489</v>
      </c>
      <c r="G7" s="157">
        <v>4.16</v>
      </c>
      <c r="H7" s="144" t="s">
        <v>1201</v>
      </c>
      <c r="I7" s="157">
        <v>3.03</v>
      </c>
      <c r="J7" s="144" t="s">
        <v>1202</v>
      </c>
      <c r="K7" s="157">
        <v>0</v>
      </c>
      <c r="L7" s="144" t="s">
        <v>489</v>
      </c>
      <c r="M7" s="157">
        <v>0</v>
      </c>
      <c r="N7" s="144" t="s">
        <v>489</v>
      </c>
      <c r="O7" s="157">
        <f t="shared" si="0"/>
        <v>3.03</v>
      </c>
      <c r="P7" s="157">
        <v>0</v>
      </c>
      <c r="Q7" s="157">
        <v>0</v>
      </c>
      <c r="R7" s="157">
        <v>0</v>
      </c>
      <c r="S7" s="157">
        <v>0</v>
      </c>
      <c r="T7" s="157">
        <v>0</v>
      </c>
      <c r="U7" s="157">
        <v>0</v>
      </c>
      <c r="V7" s="157">
        <v>0</v>
      </c>
      <c r="W7" s="144" t="s">
        <v>1204</v>
      </c>
      <c r="X7" s="144" t="s">
        <v>489</v>
      </c>
      <c r="Y7" s="147" t="s">
        <v>489</v>
      </c>
      <c r="Z7" s="147" t="s">
        <v>489</v>
      </c>
      <c r="AA7" s="158"/>
      <c r="AB7" s="147" t="s">
        <v>489</v>
      </c>
    </row>
    <row r="8" spans="1:28" ht="30" customHeight="1">
      <c r="A8" s="144" t="s">
        <v>2323</v>
      </c>
      <c r="B8" s="144" t="s">
        <v>1102</v>
      </c>
      <c r="C8" s="144" t="s">
        <v>1140</v>
      </c>
      <c r="D8" s="156" t="s">
        <v>849</v>
      </c>
      <c r="E8" s="157">
        <v>0</v>
      </c>
      <c r="F8" s="144" t="s">
        <v>489</v>
      </c>
      <c r="G8" s="157">
        <v>45000</v>
      </c>
      <c r="H8" s="144" t="s">
        <v>1201</v>
      </c>
      <c r="I8" s="157">
        <v>22200</v>
      </c>
      <c r="J8" s="144" t="s">
        <v>1202</v>
      </c>
      <c r="K8" s="157">
        <v>0</v>
      </c>
      <c r="L8" s="144" t="s">
        <v>489</v>
      </c>
      <c r="M8" s="157">
        <v>0</v>
      </c>
      <c r="N8" s="144" t="s">
        <v>489</v>
      </c>
      <c r="O8" s="157">
        <f t="shared" si="0"/>
        <v>22200</v>
      </c>
      <c r="P8" s="157">
        <v>0</v>
      </c>
      <c r="Q8" s="157">
        <v>0</v>
      </c>
      <c r="R8" s="157">
        <v>0</v>
      </c>
      <c r="S8" s="157">
        <v>0</v>
      </c>
      <c r="T8" s="157">
        <v>0</v>
      </c>
      <c r="U8" s="157">
        <v>0</v>
      </c>
      <c r="V8" s="157">
        <v>0</v>
      </c>
      <c r="W8" s="144" t="s">
        <v>1205</v>
      </c>
      <c r="X8" s="144" t="s">
        <v>489</v>
      </c>
      <c r="Y8" s="147" t="s">
        <v>489</v>
      </c>
      <c r="Z8" s="147" t="s">
        <v>489</v>
      </c>
      <c r="AA8" s="158"/>
      <c r="AB8" s="147" t="s">
        <v>489</v>
      </c>
    </row>
    <row r="9" spans="1:28" ht="30" customHeight="1">
      <c r="A9" s="144" t="s">
        <v>2199</v>
      </c>
      <c r="B9" s="144" t="s">
        <v>1102</v>
      </c>
      <c r="C9" s="144" t="s">
        <v>1103</v>
      </c>
      <c r="D9" s="156" t="s">
        <v>1101</v>
      </c>
      <c r="E9" s="157">
        <v>0</v>
      </c>
      <c r="F9" s="144" t="s">
        <v>489</v>
      </c>
      <c r="G9" s="157">
        <v>52.75</v>
      </c>
      <c r="H9" s="144" t="s">
        <v>1201</v>
      </c>
      <c r="I9" s="157">
        <v>26.02</v>
      </c>
      <c r="J9" s="144" t="s">
        <v>1202</v>
      </c>
      <c r="K9" s="157">
        <v>0</v>
      </c>
      <c r="L9" s="144" t="s">
        <v>489</v>
      </c>
      <c r="M9" s="157">
        <v>0</v>
      </c>
      <c r="N9" s="144" t="s">
        <v>489</v>
      </c>
      <c r="O9" s="157">
        <f t="shared" si="0"/>
        <v>26.02</v>
      </c>
      <c r="P9" s="157">
        <v>0</v>
      </c>
      <c r="Q9" s="157">
        <v>0</v>
      </c>
      <c r="R9" s="157">
        <v>0</v>
      </c>
      <c r="S9" s="157">
        <v>0</v>
      </c>
      <c r="T9" s="157">
        <v>0</v>
      </c>
      <c r="U9" s="157">
        <v>0</v>
      </c>
      <c r="V9" s="157">
        <v>0</v>
      </c>
      <c r="W9" s="144" t="s">
        <v>1206</v>
      </c>
      <c r="X9" s="144" t="s">
        <v>489</v>
      </c>
      <c r="Y9" s="147" t="s">
        <v>489</v>
      </c>
      <c r="Z9" s="147" t="s">
        <v>489</v>
      </c>
      <c r="AA9" s="158"/>
      <c r="AB9" s="147" t="s">
        <v>489</v>
      </c>
    </row>
    <row r="10" spans="1:28" ht="30" customHeight="1">
      <c r="A10" s="144" t="s">
        <v>1560</v>
      </c>
      <c r="B10" s="144" t="s">
        <v>659</v>
      </c>
      <c r="C10" s="144" t="s">
        <v>660</v>
      </c>
      <c r="D10" s="156" t="s">
        <v>661</v>
      </c>
      <c r="E10" s="157">
        <v>0</v>
      </c>
      <c r="F10" s="144" t="s">
        <v>489</v>
      </c>
      <c r="G10" s="157">
        <v>280000</v>
      </c>
      <c r="H10" s="144" t="s">
        <v>1207</v>
      </c>
      <c r="I10" s="157">
        <v>471020</v>
      </c>
      <c r="J10" s="144" t="s">
        <v>1208</v>
      </c>
      <c r="K10" s="157">
        <v>0</v>
      </c>
      <c r="L10" s="144" t="s">
        <v>489</v>
      </c>
      <c r="M10" s="157">
        <v>0</v>
      </c>
      <c r="N10" s="144" t="s">
        <v>489</v>
      </c>
      <c r="O10" s="157">
        <f t="shared" si="0"/>
        <v>280000</v>
      </c>
      <c r="P10" s="157">
        <v>0</v>
      </c>
      <c r="Q10" s="157">
        <v>0</v>
      </c>
      <c r="R10" s="157">
        <v>0</v>
      </c>
      <c r="S10" s="157">
        <v>0</v>
      </c>
      <c r="T10" s="157">
        <v>0</v>
      </c>
      <c r="U10" s="157">
        <v>0</v>
      </c>
      <c r="V10" s="157">
        <v>0</v>
      </c>
      <c r="W10" s="144" t="s">
        <v>1209</v>
      </c>
      <c r="X10" s="144" t="s">
        <v>489</v>
      </c>
      <c r="Y10" s="147" t="s">
        <v>489</v>
      </c>
      <c r="Z10" s="147" t="s">
        <v>489</v>
      </c>
      <c r="AA10" s="158"/>
      <c r="AB10" s="147" t="s">
        <v>489</v>
      </c>
    </row>
    <row r="11" spans="1:28" ht="30" customHeight="1">
      <c r="A11" s="144" t="s">
        <v>1562</v>
      </c>
      <c r="B11" s="144" t="s">
        <v>659</v>
      </c>
      <c r="C11" s="144" t="s">
        <v>662</v>
      </c>
      <c r="D11" s="156" t="s">
        <v>661</v>
      </c>
      <c r="E11" s="157">
        <v>0</v>
      </c>
      <c r="F11" s="144" t="s">
        <v>489</v>
      </c>
      <c r="G11" s="157">
        <v>737000</v>
      </c>
      <c r="H11" s="144" t="s">
        <v>1210</v>
      </c>
      <c r="I11" s="157">
        <v>737000</v>
      </c>
      <c r="J11" s="144" t="s">
        <v>1208</v>
      </c>
      <c r="K11" s="157">
        <v>0</v>
      </c>
      <c r="L11" s="144" t="s">
        <v>489</v>
      </c>
      <c r="M11" s="157">
        <v>0</v>
      </c>
      <c r="N11" s="144" t="s">
        <v>489</v>
      </c>
      <c r="O11" s="157">
        <f t="shared" si="0"/>
        <v>737000</v>
      </c>
      <c r="P11" s="157">
        <v>0</v>
      </c>
      <c r="Q11" s="157">
        <v>0</v>
      </c>
      <c r="R11" s="157">
        <v>0</v>
      </c>
      <c r="S11" s="157">
        <v>0</v>
      </c>
      <c r="T11" s="157">
        <v>0</v>
      </c>
      <c r="U11" s="157">
        <v>0</v>
      </c>
      <c r="V11" s="157">
        <v>0</v>
      </c>
      <c r="W11" s="144" t="s">
        <v>1211</v>
      </c>
      <c r="X11" s="144" t="s">
        <v>489</v>
      </c>
      <c r="Y11" s="147" t="s">
        <v>489</v>
      </c>
      <c r="Z11" s="147" t="s">
        <v>489</v>
      </c>
      <c r="AA11" s="158"/>
      <c r="AB11" s="147" t="s">
        <v>489</v>
      </c>
    </row>
    <row r="12" spans="1:28" ht="30" customHeight="1">
      <c r="A12" s="144" t="s">
        <v>2000</v>
      </c>
      <c r="B12" s="144" t="s">
        <v>995</v>
      </c>
      <c r="C12" s="144" t="s">
        <v>996</v>
      </c>
      <c r="D12" s="156" t="s">
        <v>849</v>
      </c>
      <c r="E12" s="157">
        <v>0</v>
      </c>
      <c r="F12" s="144" t="s">
        <v>489</v>
      </c>
      <c r="G12" s="157">
        <v>2880</v>
      </c>
      <c r="H12" s="144" t="s">
        <v>1212</v>
      </c>
      <c r="I12" s="157">
        <v>2520</v>
      </c>
      <c r="J12" s="144" t="s">
        <v>1213</v>
      </c>
      <c r="K12" s="157">
        <v>0</v>
      </c>
      <c r="L12" s="144" t="s">
        <v>489</v>
      </c>
      <c r="M12" s="157">
        <v>0</v>
      </c>
      <c r="N12" s="144" t="s">
        <v>489</v>
      </c>
      <c r="O12" s="157">
        <f t="shared" si="0"/>
        <v>2520</v>
      </c>
      <c r="P12" s="157">
        <v>0</v>
      </c>
      <c r="Q12" s="157">
        <v>0</v>
      </c>
      <c r="R12" s="157">
        <v>0</v>
      </c>
      <c r="S12" s="157">
        <v>0</v>
      </c>
      <c r="T12" s="157">
        <v>0</v>
      </c>
      <c r="U12" s="157">
        <v>0</v>
      </c>
      <c r="V12" s="157">
        <v>0</v>
      </c>
      <c r="W12" s="144" t="s">
        <v>1214</v>
      </c>
      <c r="X12" s="144" t="s">
        <v>489</v>
      </c>
      <c r="Y12" s="147" t="s">
        <v>489</v>
      </c>
      <c r="Z12" s="147" t="s">
        <v>489</v>
      </c>
      <c r="AA12" s="158"/>
      <c r="AB12" s="147" t="s">
        <v>489</v>
      </c>
    </row>
    <row r="13" spans="1:28" ht="30" customHeight="1">
      <c r="A13" s="144" t="s">
        <v>2407</v>
      </c>
      <c r="B13" s="144" t="s">
        <v>995</v>
      </c>
      <c r="C13" s="144" t="s">
        <v>1182</v>
      </c>
      <c r="D13" s="156" t="s">
        <v>849</v>
      </c>
      <c r="E13" s="157">
        <v>0</v>
      </c>
      <c r="F13" s="144" t="s">
        <v>489</v>
      </c>
      <c r="G13" s="157">
        <v>3920</v>
      </c>
      <c r="H13" s="144" t="s">
        <v>1212</v>
      </c>
      <c r="I13" s="157">
        <v>2400</v>
      </c>
      <c r="J13" s="144" t="s">
        <v>1213</v>
      </c>
      <c r="K13" s="157">
        <v>0</v>
      </c>
      <c r="L13" s="144" t="s">
        <v>489</v>
      </c>
      <c r="M13" s="157">
        <v>0</v>
      </c>
      <c r="N13" s="144" t="s">
        <v>489</v>
      </c>
      <c r="O13" s="157">
        <f t="shared" si="0"/>
        <v>2400</v>
      </c>
      <c r="P13" s="157">
        <v>0</v>
      </c>
      <c r="Q13" s="157">
        <v>0</v>
      </c>
      <c r="R13" s="157">
        <v>0</v>
      </c>
      <c r="S13" s="157">
        <v>0</v>
      </c>
      <c r="T13" s="157">
        <v>0</v>
      </c>
      <c r="U13" s="157">
        <v>0</v>
      </c>
      <c r="V13" s="157">
        <v>0</v>
      </c>
      <c r="W13" s="144" t="s">
        <v>1215</v>
      </c>
      <c r="X13" s="144" t="s">
        <v>489</v>
      </c>
      <c r="Y13" s="147" t="s">
        <v>489</v>
      </c>
      <c r="Z13" s="147" t="s">
        <v>489</v>
      </c>
      <c r="AA13" s="158"/>
      <c r="AB13" s="147" t="s">
        <v>489</v>
      </c>
    </row>
    <row r="14" spans="1:28" ht="30" customHeight="1">
      <c r="A14" s="144" t="s">
        <v>2319</v>
      </c>
      <c r="B14" s="144" t="s">
        <v>1137</v>
      </c>
      <c r="C14" s="144" t="s">
        <v>1138</v>
      </c>
      <c r="D14" s="156" t="s">
        <v>849</v>
      </c>
      <c r="E14" s="157">
        <v>0</v>
      </c>
      <c r="F14" s="144" t="s">
        <v>489</v>
      </c>
      <c r="G14" s="157">
        <v>3860</v>
      </c>
      <c r="H14" s="144" t="s">
        <v>1212</v>
      </c>
      <c r="I14" s="157">
        <v>3340</v>
      </c>
      <c r="J14" s="144" t="s">
        <v>1213</v>
      </c>
      <c r="K14" s="157">
        <v>0</v>
      </c>
      <c r="L14" s="144" t="s">
        <v>489</v>
      </c>
      <c r="M14" s="157">
        <v>0</v>
      </c>
      <c r="N14" s="144" t="s">
        <v>489</v>
      </c>
      <c r="O14" s="157">
        <f t="shared" si="0"/>
        <v>3340</v>
      </c>
      <c r="P14" s="157">
        <v>0</v>
      </c>
      <c r="Q14" s="157">
        <v>0</v>
      </c>
      <c r="R14" s="157">
        <v>0</v>
      </c>
      <c r="S14" s="157">
        <v>0</v>
      </c>
      <c r="T14" s="157">
        <v>0</v>
      </c>
      <c r="U14" s="157">
        <v>0</v>
      </c>
      <c r="V14" s="157">
        <v>0</v>
      </c>
      <c r="W14" s="144" t="s">
        <v>1216</v>
      </c>
      <c r="X14" s="144" t="s">
        <v>489</v>
      </c>
      <c r="Y14" s="147" t="s">
        <v>489</v>
      </c>
      <c r="Z14" s="147" t="s">
        <v>489</v>
      </c>
      <c r="AA14" s="158"/>
      <c r="AB14" s="147" t="s">
        <v>489</v>
      </c>
    </row>
    <row r="15" spans="1:28" ht="30" customHeight="1">
      <c r="A15" s="144" t="s">
        <v>2064</v>
      </c>
      <c r="B15" s="144" t="s">
        <v>1037</v>
      </c>
      <c r="C15" s="144" t="s">
        <v>1038</v>
      </c>
      <c r="D15" s="156" t="s">
        <v>849</v>
      </c>
      <c r="E15" s="157">
        <v>0</v>
      </c>
      <c r="F15" s="144" t="s">
        <v>489</v>
      </c>
      <c r="G15" s="157">
        <v>1160</v>
      </c>
      <c r="H15" s="144" t="s">
        <v>1217</v>
      </c>
      <c r="I15" s="157">
        <v>1290</v>
      </c>
      <c r="J15" s="144" t="s">
        <v>1218</v>
      </c>
      <c r="K15" s="157">
        <v>0</v>
      </c>
      <c r="L15" s="144" t="s">
        <v>489</v>
      </c>
      <c r="M15" s="157">
        <v>0</v>
      </c>
      <c r="N15" s="144" t="s">
        <v>489</v>
      </c>
      <c r="O15" s="157">
        <f t="shared" si="0"/>
        <v>1160</v>
      </c>
      <c r="P15" s="157">
        <v>0</v>
      </c>
      <c r="Q15" s="157">
        <v>0</v>
      </c>
      <c r="R15" s="157">
        <v>0</v>
      </c>
      <c r="S15" s="157">
        <v>0</v>
      </c>
      <c r="T15" s="157">
        <v>0</v>
      </c>
      <c r="U15" s="157">
        <v>0</v>
      </c>
      <c r="V15" s="157">
        <v>0</v>
      </c>
      <c r="W15" s="144" t="s">
        <v>1219</v>
      </c>
      <c r="X15" s="144" t="s">
        <v>489</v>
      </c>
      <c r="Y15" s="147" t="s">
        <v>489</v>
      </c>
      <c r="Z15" s="147" t="s">
        <v>489</v>
      </c>
      <c r="AA15" s="158"/>
      <c r="AB15" s="147" t="s">
        <v>489</v>
      </c>
    </row>
    <row r="16" spans="1:28" ht="30" customHeight="1">
      <c r="A16" s="144" t="s">
        <v>1924</v>
      </c>
      <c r="B16" s="144" t="s">
        <v>847</v>
      </c>
      <c r="C16" s="144" t="s">
        <v>848</v>
      </c>
      <c r="D16" s="156" t="s">
        <v>849</v>
      </c>
      <c r="E16" s="157">
        <v>0</v>
      </c>
      <c r="F16" s="144" t="s">
        <v>489</v>
      </c>
      <c r="G16" s="157">
        <v>1160</v>
      </c>
      <c r="H16" s="144" t="s">
        <v>1217</v>
      </c>
      <c r="I16" s="157">
        <v>1290</v>
      </c>
      <c r="J16" s="144" t="s">
        <v>1218</v>
      </c>
      <c r="K16" s="157">
        <v>0</v>
      </c>
      <c r="L16" s="144" t="s">
        <v>489</v>
      </c>
      <c r="M16" s="157">
        <v>0</v>
      </c>
      <c r="N16" s="144" t="s">
        <v>489</v>
      </c>
      <c r="O16" s="157">
        <f t="shared" si="0"/>
        <v>1160</v>
      </c>
      <c r="P16" s="157">
        <v>0</v>
      </c>
      <c r="Q16" s="157">
        <v>0</v>
      </c>
      <c r="R16" s="157">
        <v>0</v>
      </c>
      <c r="S16" s="157">
        <v>0</v>
      </c>
      <c r="T16" s="157">
        <v>0</v>
      </c>
      <c r="U16" s="157">
        <v>0</v>
      </c>
      <c r="V16" s="157">
        <v>0</v>
      </c>
      <c r="W16" s="144" t="s">
        <v>1220</v>
      </c>
      <c r="X16" s="144" t="s">
        <v>489</v>
      </c>
      <c r="Y16" s="147" t="s">
        <v>489</v>
      </c>
      <c r="Z16" s="147" t="s">
        <v>489</v>
      </c>
      <c r="AA16" s="158"/>
      <c r="AB16" s="147" t="s">
        <v>489</v>
      </c>
    </row>
    <row r="17" spans="1:28" ht="30" customHeight="1">
      <c r="A17" s="144" t="s">
        <v>2107</v>
      </c>
      <c r="B17" s="144" t="s">
        <v>1060</v>
      </c>
      <c r="C17" s="144" t="s">
        <v>1061</v>
      </c>
      <c r="D17" s="156" t="s">
        <v>842</v>
      </c>
      <c r="E17" s="157">
        <v>0</v>
      </c>
      <c r="F17" s="144" t="s">
        <v>489</v>
      </c>
      <c r="G17" s="157">
        <v>7160</v>
      </c>
      <c r="H17" s="144" t="s">
        <v>1221</v>
      </c>
      <c r="I17" s="157">
        <v>7200</v>
      </c>
      <c r="J17" s="144" t="s">
        <v>1222</v>
      </c>
      <c r="K17" s="157">
        <v>0</v>
      </c>
      <c r="L17" s="144" t="s">
        <v>489</v>
      </c>
      <c r="M17" s="157">
        <v>0</v>
      </c>
      <c r="N17" s="144" t="s">
        <v>489</v>
      </c>
      <c r="O17" s="157">
        <f t="shared" si="0"/>
        <v>7160</v>
      </c>
      <c r="P17" s="157">
        <v>0</v>
      </c>
      <c r="Q17" s="157">
        <v>0</v>
      </c>
      <c r="R17" s="157">
        <v>0</v>
      </c>
      <c r="S17" s="157">
        <v>0</v>
      </c>
      <c r="T17" s="157">
        <v>0</v>
      </c>
      <c r="U17" s="157">
        <v>0</v>
      </c>
      <c r="V17" s="157">
        <v>0</v>
      </c>
      <c r="W17" s="144" t="s">
        <v>1223</v>
      </c>
      <c r="X17" s="144" t="s">
        <v>489</v>
      </c>
      <c r="Y17" s="147" t="s">
        <v>489</v>
      </c>
      <c r="Z17" s="147" t="s">
        <v>489</v>
      </c>
      <c r="AA17" s="158"/>
      <c r="AB17" s="147" t="s">
        <v>489</v>
      </c>
    </row>
    <row r="18" spans="1:28" ht="30" customHeight="1">
      <c r="A18" s="144" t="s">
        <v>1926</v>
      </c>
      <c r="B18" s="144" t="s">
        <v>753</v>
      </c>
      <c r="C18" s="144" t="s">
        <v>850</v>
      </c>
      <c r="D18" s="156" t="s">
        <v>203</v>
      </c>
      <c r="E18" s="157">
        <v>0</v>
      </c>
      <c r="F18" s="144" t="s">
        <v>489</v>
      </c>
      <c r="G18" s="157">
        <v>503</v>
      </c>
      <c r="H18" s="144" t="s">
        <v>1224</v>
      </c>
      <c r="I18" s="157">
        <v>322</v>
      </c>
      <c r="J18" s="144" t="s">
        <v>1225</v>
      </c>
      <c r="K18" s="157">
        <v>0</v>
      </c>
      <c r="L18" s="144" t="s">
        <v>489</v>
      </c>
      <c r="M18" s="157">
        <v>0</v>
      </c>
      <c r="N18" s="144" t="s">
        <v>489</v>
      </c>
      <c r="O18" s="157">
        <f t="shared" si="0"/>
        <v>322</v>
      </c>
      <c r="P18" s="157">
        <v>0</v>
      </c>
      <c r="Q18" s="157">
        <v>0</v>
      </c>
      <c r="R18" s="157">
        <v>0</v>
      </c>
      <c r="S18" s="157">
        <v>0</v>
      </c>
      <c r="T18" s="157">
        <v>0</v>
      </c>
      <c r="U18" s="157">
        <v>0</v>
      </c>
      <c r="V18" s="157">
        <v>0</v>
      </c>
      <c r="W18" s="144" t="s">
        <v>1226</v>
      </c>
      <c r="X18" s="144" t="s">
        <v>489</v>
      </c>
      <c r="Y18" s="147" t="s">
        <v>489</v>
      </c>
      <c r="Z18" s="147" t="s">
        <v>489</v>
      </c>
      <c r="AA18" s="158"/>
      <c r="AB18" s="147" t="s">
        <v>489</v>
      </c>
    </row>
    <row r="19" spans="1:28" ht="30" customHeight="1">
      <c r="A19" s="144" t="s">
        <v>1928</v>
      </c>
      <c r="B19" s="144" t="s">
        <v>753</v>
      </c>
      <c r="C19" s="144" t="s">
        <v>851</v>
      </c>
      <c r="D19" s="156" t="s">
        <v>203</v>
      </c>
      <c r="E19" s="157">
        <v>0</v>
      </c>
      <c r="F19" s="144" t="s">
        <v>489</v>
      </c>
      <c r="G19" s="157">
        <v>562</v>
      </c>
      <c r="H19" s="144" t="s">
        <v>1224</v>
      </c>
      <c r="I19" s="157">
        <v>346</v>
      </c>
      <c r="J19" s="144" t="s">
        <v>1225</v>
      </c>
      <c r="K19" s="157">
        <v>0</v>
      </c>
      <c r="L19" s="144" t="s">
        <v>489</v>
      </c>
      <c r="M19" s="157">
        <v>0</v>
      </c>
      <c r="N19" s="144" t="s">
        <v>489</v>
      </c>
      <c r="O19" s="157">
        <f t="shared" si="0"/>
        <v>346</v>
      </c>
      <c r="P19" s="157">
        <v>0</v>
      </c>
      <c r="Q19" s="157">
        <v>0</v>
      </c>
      <c r="R19" s="157">
        <v>0</v>
      </c>
      <c r="S19" s="157">
        <v>0</v>
      </c>
      <c r="T19" s="157">
        <v>0</v>
      </c>
      <c r="U19" s="157">
        <v>0</v>
      </c>
      <c r="V19" s="157">
        <v>0</v>
      </c>
      <c r="W19" s="144" t="s">
        <v>1227</v>
      </c>
      <c r="X19" s="144" t="s">
        <v>489</v>
      </c>
      <c r="Y19" s="147" t="s">
        <v>489</v>
      </c>
      <c r="Z19" s="147" t="s">
        <v>489</v>
      </c>
      <c r="AA19" s="158"/>
      <c r="AB19" s="147" t="s">
        <v>489</v>
      </c>
    </row>
    <row r="20" spans="1:28" ht="30" customHeight="1">
      <c r="A20" s="144" t="s">
        <v>1930</v>
      </c>
      <c r="B20" s="144" t="s">
        <v>753</v>
      </c>
      <c r="C20" s="144" t="s">
        <v>852</v>
      </c>
      <c r="D20" s="156" t="s">
        <v>203</v>
      </c>
      <c r="E20" s="157">
        <v>0</v>
      </c>
      <c r="F20" s="144" t="s">
        <v>489</v>
      </c>
      <c r="G20" s="157">
        <v>702</v>
      </c>
      <c r="H20" s="144" t="s">
        <v>1224</v>
      </c>
      <c r="I20" s="157">
        <v>934</v>
      </c>
      <c r="J20" s="144" t="s">
        <v>1225</v>
      </c>
      <c r="K20" s="157">
        <v>0</v>
      </c>
      <c r="L20" s="144" t="s">
        <v>489</v>
      </c>
      <c r="M20" s="157">
        <v>0</v>
      </c>
      <c r="N20" s="144" t="s">
        <v>489</v>
      </c>
      <c r="O20" s="157">
        <f t="shared" si="0"/>
        <v>702</v>
      </c>
      <c r="P20" s="157">
        <v>0</v>
      </c>
      <c r="Q20" s="157">
        <v>0</v>
      </c>
      <c r="R20" s="157">
        <v>0</v>
      </c>
      <c r="S20" s="157">
        <v>0</v>
      </c>
      <c r="T20" s="157">
        <v>0</v>
      </c>
      <c r="U20" s="157">
        <v>0</v>
      </c>
      <c r="V20" s="157">
        <v>0</v>
      </c>
      <c r="W20" s="144" t="s">
        <v>1228</v>
      </c>
      <c r="X20" s="144" t="s">
        <v>489</v>
      </c>
      <c r="Y20" s="147" t="s">
        <v>489</v>
      </c>
      <c r="Z20" s="147" t="s">
        <v>489</v>
      </c>
      <c r="AA20" s="158"/>
      <c r="AB20" s="147" t="s">
        <v>489</v>
      </c>
    </row>
    <row r="21" spans="1:28" ht="30" customHeight="1">
      <c r="A21" s="144" t="s">
        <v>1693</v>
      </c>
      <c r="B21" s="144" t="s">
        <v>753</v>
      </c>
      <c r="C21" s="144" t="s">
        <v>754</v>
      </c>
      <c r="D21" s="156" t="s">
        <v>203</v>
      </c>
      <c r="E21" s="157">
        <v>0</v>
      </c>
      <c r="F21" s="144" t="s">
        <v>489</v>
      </c>
      <c r="G21" s="157">
        <v>831</v>
      </c>
      <c r="H21" s="144" t="s">
        <v>1224</v>
      </c>
      <c r="I21" s="157">
        <v>1092</v>
      </c>
      <c r="J21" s="144" t="s">
        <v>1225</v>
      </c>
      <c r="K21" s="157">
        <v>0</v>
      </c>
      <c r="L21" s="144" t="s">
        <v>489</v>
      </c>
      <c r="M21" s="157">
        <v>0</v>
      </c>
      <c r="N21" s="144" t="s">
        <v>489</v>
      </c>
      <c r="O21" s="157">
        <f t="shared" si="0"/>
        <v>831</v>
      </c>
      <c r="P21" s="157">
        <v>0</v>
      </c>
      <c r="Q21" s="157">
        <v>0</v>
      </c>
      <c r="R21" s="157">
        <v>0</v>
      </c>
      <c r="S21" s="157">
        <v>0</v>
      </c>
      <c r="T21" s="157">
        <v>0</v>
      </c>
      <c r="U21" s="157">
        <v>0</v>
      </c>
      <c r="V21" s="157">
        <v>0</v>
      </c>
      <c r="W21" s="144" t="s">
        <v>1229</v>
      </c>
      <c r="X21" s="144" t="s">
        <v>489</v>
      </c>
      <c r="Y21" s="147" t="s">
        <v>489</v>
      </c>
      <c r="Z21" s="147" t="s">
        <v>489</v>
      </c>
      <c r="AA21" s="158"/>
      <c r="AB21" s="147" t="s">
        <v>489</v>
      </c>
    </row>
    <row r="22" spans="1:28" ht="30" customHeight="1">
      <c r="A22" s="144" t="s">
        <v>2050</v>
      </c>
      <c r="B22" s="144" t="s">
        <v>1027</v>
      </c>
      <c r="C22" s="144" t="s">
        <v>1028</v>
      </c>
      <c r="D22" s="156" t="s">
        <v>203</v>
      </c>
      <c r="E22" s="157">
        <v>0</v>
      </c>
      <c r="F22" s="144" t="s">
        <v>489</v>
      </c>
      <c r="G22" s="157">
        <v>1280</v>
      </c>
      <c r="H22" s="144" t="s">
        <v>1230</v>
      </c>
      <c r="I22" s="157">
        <v>1179</v>
      </c>
      <c r="J22" s="144" t="s">
        <v>1231</v>
      </c>
      <c r="K22" s="157">
        <v>0</v>
      </c>
      <c r="L22" s="144" t="s">
        <v>489</v>
      </c>
      <c r="M22" s="157">
        <v>0</v>
      </c>
      <c r="N22" s="144" t="s">
        <v>489</v>
      </c>
      <c r="O22" s="157">
        <f t="shared" si="0"/>
        <v>1179</v>
      </c>
      <c r="P22" s="157">
        <v>0</v>
      </c>
      <c r="Q22" s="157">
        <v>0</v>
      </c>
      <c r="R22" s="157">
        <v>0</v>
      </c>
      <c r="S22" s="157">
        <v>0</v>
      </c>
      <c r="T22" s="157">
        <v>0</v>
      </c>
      <c r="U22" s="157">
        <v>0</v>
      </c>
      <c r="V22" s="157">
        <v>0</v>
      </c>
      <c r="W22" s="144" t="s">
        <v>1232</v>
      </c>
      <c r="X22" s="144" t="s">
        <v>489</v>
      </c>
      <c r="Y22" s="147" t="s">
        <v>489</v>
      </c>
      <c r="Z22" s="147" t="s">
        <v>489</v>
      </c>
      <c r="AA22" s="158"/>
      <c r="AB22" s="147" t="s">
        <v>489</v>
      </c>
    </row>
    <row r="23" spans="1:28" ht="30" customHeight="1">
      <c r="A23" s="144" t="s">
        <v>2056</v>
      </c>
      <c r="B23" s="144" t="s">
        <v>1027</v>
      </c>
      <c r="C23" s="144" t="s">
        <v>1032</v>
      </c>
      <c r="D23" s="156" t="s">
        <v>203</v>
      </c>
      <c r="E23" s="157">
        <v>0</v>
      </c>
      <c r="F23" s="144" t="s">
        <v>489</v>
      </c>
      <c r="G23" s="157">
        <v>1870</v>
      </c>
      <c r="H23" s="144" t="s">
        <v>1230</v>
      </c>
      <c r="I23" s="157">
        <v>1723</v>
      </c>
      <c r="J23" s="144" t="s">
        <v>1231</v>
      </c>
      <c r="K23" s="157">
        <v>0</v>
      </c>
      <c r="L23" s="144" t="s">
        <v>489</v>
      </c>
      <c r="M23" s="157">
        <v>0</v>
      </c>
      <c r="N23" s="144" t="s">
        <v>489</v>
      </c>
      <c r="O23" s="157">
        <f t="shared" si="0"/>
        <v>1723</v>
      </c>
      <c r="P23" s="157">
        <v>0</v>
      </c>
      <c r="Q23" s="157">
        <v>0</v>
      </c>
      <c r="R23" s="157">
        <v>0</v>
      </c>
      <c r="S23" s="157">
        <v>0</v>
      </c>
      <c r="T23" s="157">
        <v>0</v>
      </c>
      <c r="U23" s="157">
        <v>0</v>
      </c>
      <c r="V23" s="157">
        <v>0</v>
      </c>
      <c r="W23" s="144" t="s">
        <v>1233</v>
      </c>
      <c r="X23" s="144" t="s">
        <v>489</v>
      </c>
      <c r="Y23" s="147" t="s">
        <v>489</v>
      </c>
      <c r="Z23" s="147" t="s">
        <v>489</v>
      </c>
      <c r="AA23" s="158"/>
      <c r="AB23" s="147" t="s">
        <v>489</v>
      </c>
    </row>
    <row r="24" spans="1:28" ht="30" customHeight="1">
      <c r="A24" s="144" t="s">
        <v>2019</v>
      </c>
      <c r="B24" s="144" t="s">
        <v>1008</v>
      </c>
      <c r="C24" s="144" t="s">
        <v>1009</v>
      </c>
      <c r="D24" s="156" t="s">
        <v>203</v>
      </c>
      <c r="E24" s="157">
        <v>0</v>
      </c>
      <c r="F24" s="144" t="s">
        <v>489</v>
      </c>
      <c r="G24" s="157">
        <v>59.3</v>
      </c>
      <c r="H24" s="144" t="s">
        <v>1234</v>
      </c>
      <c r="I24" s="157">
        <v>41.6</v>
      </c>
      <c r="J24" s="144" t="s">
        <v>1235</v>
      </c>
      <c r="K24" s="157">
        <v>0</v>
      </c>
      <c r="L24" s="144" t="s">
        <v>489</v>
      </c>
      <c r="M24" s="157">
        <v>0</v>
      </c>
      <c r="N24" s="144" t="s">
        <v>489</v>
      </c>
      <c r="O24" s="157">
        <f t="shared" si="0"/>
        <v>41.6</v>
      </c>
      <c r="P24" s="157">
        <v>0</v>
      </c>
      <c r="Q24" s="157">
        <v>0</v>
      </c>
      <c r="R24" s="157">
        <v>0</v>
      </c>
      <c r="S24" s="157">
        <v>0</v>
      </c>
      <c r="T24" s="157">
        <v>0</v>
      </c>
      <c r="U24" s="157">
        <v>0</v>
      </c>
      <c r="V24" s="157">
        <v>0</v>
      </c>
      <c r="W24" s="144" t="s">
        <v>1236</v>
      </c>
      <c r="X24" s="144" t="s">
        <v>489</v>
      </c>
      <c r="Y24" s="147" t="s">
        <v>489</v>
      </c>
      <c r="Z24" s="147" t="s">
        <v>489</v>
      </c>
      <c r="AA24" s="158"/>
      <c r="AB24" s="147" t="s">
        <v>489</v>
      </c>
    </row>
    <row r="25" spans="1:28" ht="30" customHeight="1">
      <c r="A25" s="144" t="s">
        <v>2043</v>
      </c>
      <c r="B25" s="144" t="s">
        <v>1008</v>
      </c>
      <c r="C25" s="144" t="s">
        <v>1022</v>
      </c>
      <c r="D25" s="156" t="s">
        <v>203</v>
      </c>
      <c r="E25" s="157">
        <v>0</v>
      </c>
      <c r="F25" s="144" t="s">
        <v>489</v>
      </c>
      <c r="G25" s="157">
        <v>96.7</v>
      </c>
      <c r="H25" s="144" t="s">
        <v>1234</v>
      </c>
      <c r="I25" s="157">
        <v>60.1</v>
      </c>
      <c r="J25" s="144" t="s">
        <v>1235</v>
      </c>
      <c r="K25" s="157">
        <v>0</v>
      </c>
      <c r="L25" s="144" t="s">
        <v>489</v>
      </c>
      <c r="M25" s="157">
        <v>0</v>
      </c>
      <c r="N25" s="144" t="s">
        <v>489</v>
      </c>
      <c r="O25" s="157">
        <f t="shared" si="0"/>
        <v>60.1</v>
      </c>
      <c r="P25" s="157">
        <v>0</v>
      </c>
      <c r="Q25" s="157">
        <v>0</v>
      </c>
      <c r="R25" s="157">
        <v>0</v>
      </c>
      <c r="S25" s="157">
        <v>0</v>
      </c>
      <c r="T25" s="157">
        <v>0</v>
      </c>
      <c r="U25" s="157">
        <v>0</v>
      </c>
      <c r="V25" s="157">
        <v>0</v>
      </c>
      <c r="W25" s="144" t="s">
        <v>1237</v>
      </c>
      <c r="X25" s="144" t="s">
        <v>489</v>
      </c>
      <c r="Y25" s="147" t="s">
        <v>489</v>
      </c>
      <c r="Z25" s="147" t="s">
        <v>489</v>
      </c>
      <c r="AA25" s="158"/>
      <c r="AB25" s="147" t="s">
        <v>489</v>
      </c>
    </row>
    <row r="26" spans="1:28" ht="30" customHeight="1">
      <c r="A26" s="144" t="s">
        <v>2017</v>
      </c>
      <c r="B26" s="144" t="s">
        <v>1006</v>
      </c>
      <c r="C26" s="144" t="s">
        <v>1007</v>
      </c>
      <c r="D26" s="156" t="s">
        <v>309</v>
      </c>
      <c r="E26" s="157">
        <v>0</v>
      </c>
      <c r="F26" s="144" t="s">
        <v>489</v>
      </c>
      <c r="G26" s="157">
        <v>397.82</v>
      </c>
      <c r="H26" s="144" t="s">
        <v>1238</v>
      </c>
      <c r="I26" s="157">
        <v>439.4</v>
      </c>
      <c r="J26" s="144" t="s">
        <v>1239</v>
      </c>
      <c r="K26" s="157">
        <v>0</v>
      </c>
      <c r="L26" s="144" t="s">
        <v>489</v>
      </c>
      <c r="M26" s="157">
        <v>0</v>
      </c>
      <c r="N26" s="144" t="s">
        <v>489</v>
      </c>
      <c r="O26" s="157">
        <f t="shared" si="0"/>
        <v>397.82</v>
      </c>
      <c r="P26" s="157">
        <v>0</v>
      </c>
      <c r="Q26" s="157">
        <v>0</v>
      </c>
      <c r="R26" s="157">
        <v>0</v>
      </c>
      <c r="S26" s="157">
        <v>0</v>
      </c>
      <c r="T26" s="157">
        <v>0</v>
      </c>
      <c r="U26" s="157">
        <v>0</v>
      </c>
      <c r="V26" s="157">
        <v>0</v>
      </c>
      <c r="W26" s="144" t="s">
        <v>1240</v>
      </c>
      <c r="X26" s="144" t="s">
        <v>489</v>
      </c>
      <c r="Y26" s="147" t="s">
        <v>489</v>
      </c>
      <c r="Z26" s="147" t="s">
        <v>489</v>
      </c>
      <c r="AA26" s="158"/>
      <c r="AB26" s="147" t="s">
        <v>489</v>
      </c>
    </row>
    <row r="27" spans="1:28" ht="30" customHeight="1">
      <c r="A27" s="144" t="s">
        <v>2026</v>
      </c>
      <c r="B27" s="144" t="s">
        <v>1006</v>
      </c>
      <c r="C27" s="144" t="s">
        <v>1014</v>
      </c>
      <c r="D27" s="156" t="s">
        <v>309</v>
      </c>
      <c r="E27" s="157">
        <v>0</v>
      </c>
      <c r="F27" s="144" t="s">
        <v>489</v>
      </c>
      <c r="G27" s="157">
        <v>414.82</v>
      </c>
      <c r="H27" s="144" t="s">
        <v>1238</v>
      </c>
      <c r="I27" s="157">
        <v>458.4</v>
      </c>
      <c r="J27" s="144" t="s">
        <v>1239</v>
      </c>
      <c r="K27" s="157">
        <v>0</v>
      </c>
      <c r="L27" s="144" t="s">
        <v>489</v>
      </c>
      <c r="M27" s="157">
        <v>0</v>
      </c>
      <c r="N27" s="144" t="s">
        <v>489</v>
      </c>
      <c r="O27" s="157">
        <f t="shared" si="0"/>
        <v>414.82</v>
      </c>
      <c r="P27" s="157">
        <v>0</v>
      </c>
      <c r="Q27" s="157">
        <v>0</v>
      </c>
      <c r="R27" s="157">
        <v>0</v>
      </c>
      <c r="S27" s="157">
        <v>0</v>
      </c>
      <c r="T27" s="157">
        <v>0</v>
      </c>
      <c r="U27" s="157">
        <v>0</v>
      </c>
      <c r="V27" s="157">
        <v>0</v>
      </c>
      <c r="W27" s="144" t="s">
        <v>1241</v>
      </c>
      <c r="X27" s="144" t="s">
        <v>489</v>
      </c>
      <c r="Y27" s="147" t="s">
        <v>489</v>
      </c>
      <c r="Z27" s="147" t="s">
        <v>489</v>
      </c>
      <c r="AA27" s="158"/>
      <c r="AB27" s="147" t="s">
        <v>489</v>
      </c>
    </row>
    <row r="28" spans="1:28" ht="30" customHeight="1">
      <c r="A28" s="144" t="s">
        <v>2041</v>
      </c>
      <c r="B28" s="144" t="s">
        <v>1006</v>
      </c>
      <c r="C28" s="144" t="s">
        <v>1021</v>
      </c>
      <c r="D28" s="156" t="s">
        <v>309</v>
      </c>
      <c r="E28" s="157">
        <v>0</v>
      </c>
      <c r="F28" s="144" t="s">
        <v>489</v>
      </c>
      <c r="G28" s="157">
        <v>773.38</v>
      </c>
      <c r="H28" s="144" t="s">
        <v>1238</v>
      </c>
      <c r="I28" s="157">
        <v>827.5</v>
      </c>
      <c r="J28" s="144" t="s">
        <v>1239</v>
      </c>
      <c r="K28" s="157">
        <v>0</v>
      </c>
      <c r="L28" s="144" t="s">
        <v>489</v>
      </c>
      <c r="M28" s="157">
        <v>0</v>
      </c>
      <c r="N28" s="144" t="s">
        <v>489</v>
      </c>
      <c r="O28" s="157">
        <f t="shared" si="0"/>
        <v>773.38</v>
      </c>
      <c r="P28" s="157">
        <v>0</v>
      </c>
      <c r="Q28" s="157">
        <v>0</v>
      </c>
      <c r="R28" s="157">
        <v>0</v>
      </c>
      <c r="S28" s="157">
        <v>0</v>
      </c>
      <c r="T28" s="157">
        <v>0</v>
      </c>
      <c r="U28" s="157">
        <v>0</v>
      </c>
      <c r="V28" s="157">
        <v>0</v>
      </c>
      <c r="W28" s="144" t="s">
        <v>1242</v>
      </c>
      <c r="X28" s="144" t="s">
        <v>489</v>
      </c>
      <c r="Y28" s="147" t="s">
        <v>489</v>
      </c>
      <c r="Z28" s="147" t="s">
        <v>489</v>
      </c>
      <c r="AA28" s="158"/>
      <c r="AB28" s="147" t="s">
        <v>489</v>
      </c>
    </row>
    <row r="29" spans="1:28" ht="30" customHeight="1">
      <c r="A29" s="144" t="s">
        <v>2316</v>
      </c>
      <c r="B29" s="144" t="s">
        <v>1134</v>
      </c>
      <c r="C29" s="144" t="s">
        <v>1135</v>
      </c>
      <c r="D29" s="156" t="s">
        <v>849</v>
      </c>
      <c r="E29" s="157">
        <v>0</v>
      </c>
      <c r="F29" s="144" t="s">
        <v>489</v>
      </c>
      <c r="G29" s="157">
        <v>1220</v>
      </c>
      <c r="H29" s="144" t="s">
        <v>1243</v>
      </c>
      <c r="I29" s="157">
        <v>1147.3</v>
      </c>
      <c r="J29" s="144" t="s">
        <v>1244</v>
      </c>
      <c r="K29" s="157">
        <v>0</v>
      </c>
      <c r="L29" s="144" t="s">
        <v>489</v>
      </c>
      <c r="M29" s="157">
        <v>0</v>
      </c>
      <c r="N29" s="144" t="s">
        <v>489</v>
      </c>
      <c r="O29" s="157">
        <f t="shared" si="0"/>
        <v>1147.3</v>
      </c>
      <c r="P29" s="157">
        <v>0</v>
      </c>
      <c r="Q29" s="157">
        <v>0</v>
      </c>
      <c r="R29" s="157">
        <v>0</v>
      </c>
      <c r="S29" s="157">
        <v>0</v>
      </c>
      <c r="T29" s="157">
        <v>0</v>
      </c>
      <c r="U29" s="157">
        <v>0</v>
      </c>
      <c r="V29" s="157">
        <v>0</v>
      </c>
      <c r="W29" s="144" t="s">
        <v>1245</v>
      </c>
      <c r="X29" s="144" t="s">
        <v>489</v>
      </c>
      <c r="Y29" s="147" t="s">
        <v>489</v>
      </c>
      <c r="Z29" s="147" t="s">
        <v>489</v>
      </c>
      <c r="AA29" s="158"/>
      <c r="AB29" s="147" t="s">
        <v>489</v>
      </c>
    </row>
    <row r="30" spans="1:28" ht="30" customHeight="1">
      <c r="A30" s="144" t="s">
        <v>2128</v>
      </c>
      <c r="B30" s="144" t="s">
        <v>1041</v>
      </c>
      <c r="C30" s="144" t="s">
        <v>1071</v>
      </c>
      <c r="D30" s="156" t="s">
        <v>849</v>
      </c>
      <c r="E30" s="157">
        <v>0</v>
      </c>
      <c r="F30" s="144" t="s">
        <v>489</v>
      </c>
      <c r="G30" s="157">
        <v>1166</v>
      </c>
      <c r="H30" s="144" t="s">
        <v>1246</v>
      </c>
      <c r="I30" s="157">
        <v>0</v>
      </c>
      <c r="J30" s="144" t="s">
        <v>489</v>
      </c>
      <c r="K30" s="157">
        <v>0</v>
      </c>
      <c r="L30" s="144" t="s">
        <v>489</v>
      </c>
      <c r="M30" s="157">
        <v>0</v>
      </c>
      <c r="N30" s="144" t="s">
        <v>489</v>
      </c>
      <c r="O30" s="157">
        <f t="shared" si="0"/>
        <v>1166</v>
      </c>
      <c r="P30" s="157">
        <v>0</v>
      </c>
      <c r="Q30" s="157">
        <v>0</v>
      </c>
      <c r="R30" s="157">
        <v>0</v>
      </c>
      <c r="S30" s="157">
        <v>0</v>
      </c>
      <c r="T30" s="157">
        <v>0</v>
      </c>
      <c r="U30" s="157">
        <v>0</v>
      </c>
      <c r="V30" s="157">
        <v>0</v>
      </c>
      <c r="W30" s="144" t="s">
        <v>1247</v>
      </c>
      <c r="X30" s="144" t="s">
        <v>489</v>
      </c>
      <c r="Y30" s="147" t="s">
        <v>489</v>
      </c>
      <c r="Z30" s="147" t="s">
        <v>489</v>
      </c>
      <c r="AA30" s="158"/>
      <c r="AB30" s="147" t="s">
        <v>489</v>
      </c>
    </row>
    <row r="31" spans="1:28" ht="30" customHeight="1">
      <c r="A31" s="144" t="s">
        <v>2314</v>
      </c>
      <c r="B31" s="144" t="s">
        <v>1041</v>
      </c>
      <c r="C31" s="144" t="s">
        <v>1133</v>
      </c>
      <c r="D31" s="156" t="s">
        <v>849</v>
      </c>
      <c r="E31" s="157">
        <v>0</v>
      </c>
      <c r="F31" s="144" t="s">
        <v>489</v>
      </c>
      <c r="G31" s="157">
        <v>1208.7</v>
      </c>
      <c r="H31" s="144" t="s">
        <v>1246</v>
      </c>
      <c r="I31" s="157">
        <v>1365.8</v>
      </c>
      <c r="J31" s="144" t="s">
        <v>1248</v>
      </c>
      <c r="K31" s="157">
        <v>0</v>
      </c>
      <c r="L31" s="144" t="s">
        <v>489</v>
      </c>
      <c r="M31" s="157">
        <v>0</v>
      </c>
      <c r="N31" s="144" t="s">
        <v>489</v>
      </c>
      <c r="O31" s="157">
        <f t="shared" si="0"/>
        <v>1208.7</v>
      </c>
      <c r="P31" s="157">
        <v>0</v>
      </c>
      <c r="Q31" s="157">
        <v>0</v>
      </c>
      <c r="R31" s="157">
        <v>0</v>
      </c>
      <c r="S31" s="157">
        <v>0</v>
      </c>
      <c r="T31" s="157">
        <v>0</v>
      </c>
      <c r="U31" s="157">
        <v>0</v>
      </c>
      <c r="V31" s="157">
        <v>0</v>
      </c>
      <c r="W31" s="144" t="s">
        <v>1249</v>
      </c>
      <c r="X31" s="144" t="s">
        <v>489</v>
      </c>
      <c r="Y31" s="147" t="s">
        <v>489</v>
      </c>
      <c r="Z31" s="147" t="s">
        <v>489</v>
      </c>
      <c r="AA31" s="158"/>
      <c r="AB31" s="147" t="s">
        <v>489</v>
      </c>
    </row>
    <row r="32" spans="1:28" ht="30" customHeight="1">
      <c r="A32" s="144" t="s">
        <v>2068</v>
      </c>
      <c r="B32" s="144" t="s">
        <v>1041</v>
      </c>
      <c r="C32" s="144" t="s">
        <v>1042</v>
      </c>
      <c r="D32" s="156" t="s">
        <v>849</v>
      </c>
      <c r="E32" s="157">
        <v>0</v>
      </c>
      <c r="F32" s="144" t="s">
        <v>489</v>
      </c>
      <c r="G32" s="157">
        <v>1217</v>
      </c>
      <c r="H32" s="144" t="s">
        <v>1246</v>
      </c>
      <c r="I32" s="157">
        <v>1235.7</v>
      </c>
      <c r="J32" s="144" t="s">
        <v>1248</v>
      </c>
      <c r="K32" s="157">
        <v>0</v>
      </c>
      <c r="L32" s="144" t="s">
        <v>489</v>
      </c>
      <c r="M32" s="157">
        <v>0</v>
      </c>
      <c r="N32" s="144" t="s">
        <v>489</v>
      </c>
      <c r="O32" s="157">
        <f t="shared" si="0"/>
        <v>1217</v>
      </c>
      <c r="P32" s="157">
        <v>0</v>
      </c>
      <c r="Q32" s="157">
        <v>0</v>
      </c>
      <c r="R32" s="157">
        <v>0</v>
      </c>
      <c r="S32" s="157">
        <v>0</v>
      </c>
      <c r="T32" s="157">
        <v>0</v>
      </c>
      <c r="U32" s="157">
        <v>0</v>
      </c>
      <c r="V32" s="157">
        <v>0</v>
      </c>
      <c r="W32" s="144" t="s">
        <v>1250</v>
      </c>
      <c r="X32" s="144" t="s">
        <v>489</v>
      </c>
      <c r="Y32" s="147" t="s">
        <v>489</v>
      </c>
      <c r="Z32" s="147" t="s">
        <v>489</v>
      </c>
      <c r="AA32" s="158"/>
      <c r="AB32" s="147" t="s">
        <v>489</v>
      </c>
    </row>
    <row r="33" spans="1:28" ht="30" customHeight="1">
      <c r="A33" s="144" t="s">
        <v>2109</v>
      </c>
      <c r="B33" s="144" t="s">
        <v>1062</v>
      </c>
      <c r="C33" s="144" t="s">
        <v>1063</v>
      </c>
      <c r="D33" s="156" t="s">
        <v>1064</v>
      </c>
      <c r="E33" s="157">
        <v>0</v>
      </c>
      <c r="F33" s="144" t="s">
        <v>489</v>
      </c>
      <c r="G33" s="157">
        <v>5149</v>
      </c>
      <c r="H33" s="144" t="s">
        <v>1251</v>
      </c>
      <c r="I33" s="157">
        <v>0</v>
      </c>
      <c r="J33" s="144" t="s">
        <v>489</v>
      </c>
      <c r="K33" s="157">
        <v>0</v>
      </c>
      <c r="L33" s="144" t="s">
        <v>489</v>
      </c>
      <c r="M33" s="157">
        <v>0</v>
      </c>
      <c r="N33" s="144" t="s">
        <v>489</v>
      </c>
      <c r="O33" s="157">
        <f t="shared" si="0"/>
        <v>5149</v>
      </c>
      <c r="P33" s="157">
        <v>0</v>
      </c>
      <c r="Q33" s="157">
        <v>0</v>
      </c>
      <c r="R33" s="157">
        <v>0</v>
      </c>
      <c r="S33" s="157">
        <v>0</v>
      </c>
      <c r="T33" s="157">
        <v>0</v>
      </c>
      <c r="U33" s="157">
        <v>0</v>
      </c>
      <c r="V33" s="157">
        <v>0</v>
      </c>
      <c r="W33" s="144" t="s">
        <v>1252</v>
      </c>
      <c r="X33" s="144" t="s">
        <v>489</v>
      </c>
      <c r="Y33" s="147" t="s">
        <v>489</v>
      </c>
      <c r="Z33" s="147" t="s">
        <v>489</v>
      </c>
      <c r="AA33" s="158"/>
      <c r="AB33" s="147" t="s">
        <v>489</v>
      </c>
    </row>
    <row r="34" spans="1:28" ht="30" customHeight="1">
      <c r="A34" s="144" t="s">
        <v>2066</v>
      </c>
      <c r="B34" s="144" t="s">
        <v>1039</v>
      </c>
      <c r="C34" s="144" t="s">
        <v>1040</v>
      </c>
      <c r="D34" s="156" t="s">
        <v>203</v>
      </c>
      <c r="E34" s="157">
        <v>0</v>
      </c>
      <c r="F34" s="144" t="s">
        <v>489</v>
      </c>
      <c r="G34" s="157">
        <v>330</v>
      </c>
      <c r="H34" s="144" t="s">
        <v>1234</v>
      </c>
      <c r="I34" s="157">
        <v>410</v>
      </c>
      <c r="J34" s="144" t="s">
        <v>1253</v>
      </c>
      <c r="K34" s="157">
        <v>0</v>
      </c>
      <c r="L34" s="144" t="s">
        <v>489</v>
      </c>
      <c r="M34" s="157">
        <v>0</v>
      </c>
      <c r="N34" s="144" t="s">
        <v>489</v>
      </c>
      <c r="O34" s="157">
        <f t="shared" si="0"/>
        <v>330</v>
      </c>
      <c r="P34" s="157">
        <v>0</v>
      </c>
      <c r="Q34" s="157">
        <v>0</v>
      </c>
      <c r="R34" s="157">
        <v>0</v>
      </c>
      <c r="S34" s="157">
        <v>0</v>
      </c>
      <c r="T34" s="157">
        <v>0</v>
      </c>
      <c r="U34" s="157">
        <v>0</v>
      </c>
      <c r="V34" s="157">
        <v>0</v>
      </c>
      <c r="W34" s="144" t="s">
        <v>1254</v>
      </c>
      <c r="X34" s="144" t="s">
        <v>489</v>
      </c>
      <c r="Y34" s="147" t="s">
        <v>489</v>
      </c>
      <c r="Z34" s="147" t="s">
        <v>489</v>
      </c>
      <c r="AA34" s="158"/>
      <c r="AB34" s="147" t="s">
        <v>489</v>
      </c>
    </row>
    <row r="35" spans="1:28" ht="30" customHeight="1">
      <c r="A35" s="144" t="s">
        <v>2052</v>
      </c>
      <c r="B35" s="144" t="s">
        <v>233</v>
      </c>
      <c r="C35" s="144" t="s">
        <v>1029</v>
      </c>
      <c r="D35" s="156" t="s">
        <v>203</v>
      </c>
      <c r="E35" s="157">
        <v>0</v>
      </c>
      <c r="F35" s="144" t="s">
        <v>489</v>
      </c>
      <c r="G35" s="157">
        <v>94</v>
      </c>
      <c r="H35" s="144" t="s">
        <v>1234</v>
      </c>
      <c r="I35" s="157">
        <v>274</v>
      </c>
      <c r="J35" s="144" t="s">
        <v>1217</v>
      </c>
      <c r="K35" s="157">
        <v>0</v>
      </c>
      <c r="L35" s="144" t="s">
        <v>489</v>
      </c>
      <c r="M35" s="157">
        <v>0</v>
      </c>
      <c r="N35" s="144" t="s">
        <v>489</v>
      </c>
      <c r="O35" s="157">
        <f t="shared" si="0"/>
        <v>94</v>
      </c>
      <c r="P35" s="157">
        <v>0</v>
      </c>
      <c r="Q35" s="157">
        <v>0</v>
      </c>
      <c r="R35" s="157">
        <v>0</v>
      </c>
      <c r="S35" s="157">
        <v>0</v>
      </c>
      <c r="T35" s="157">
        <v>0</v>
      </c>
      <c r="U35" s="157">
        <v>0</v>
      </c>
      <c r="V35" s="157">
        <v>0</v>
      </c>
      <c r="W35" s="144" t="s">
        <v>1255</v>
      </c>
      <c r="X35" s="144" t="s">
        <v>489</v>
      </c>
      <c r="Y35" s="147" t="s">
        <v>489</v>
      </c>
      <c r="Z35" s="147" t="s">
        <v>489</v>
      </c>
      <c r="AA35" s="158"/>
      <c r="AB35" s="147" t="s">
        <v>489</v>
      </c>
    </row>
    <row r="36" spans="1:28" ht="30" customHeight="1">
      <c r="A36" s="144" t="s">
        <v>2058</v>
      </c>
      <c r="B36" s="144" t="s">
        <v>233</v>
      </c>
      <c r="C36" s="144" t="s">
        <v>1033</v>
      </c>
      <c r="D36" s="156" t="s">
        <v>203</v>
      </c>
      <c r="E36" s="157">
        <v>0</v>
      </c>
      <c r="F36" s="144" t="s">
        <v>489</v>
      </c>
      <c r="G36" s="157">
        <v>187</v>
      </c>
      <c r="H36" s="144" t="s">
        <v>1234</v>
      </c>
      <c r="I36" s="157">
        <v>274</v>
      </c>
      <c r="J36" s="144" t="s">
        <v>1217</v>
      </c>
      <c r="K36" s="157">
        <v>0</v>
      </c>
      <c r="L36" s="144" t="s">
        <v>489</v>
      </c>
      <c r="M36" s="157">
        <v>0</v>
      </c>
      <c r="N36" s="144" t="s">
        <v>489</v>
      </c>
      <c r="O36" s="157">
        <f t="shared" si="0"/>
        <v>187</v>
      </c>
      <c r="P36" s="157">
        <v>0</v>
      </c>
      <c r="Q36" s="157">
        <v>0</v>
      </c>
      <c r="R36" s="157">
        <v>0</v>
      </c>
      <c r="S36" s="157">
        <v>0</v>
      </c>
      <c r="T36" s="157">
        <v>0</v>
      </c>
      <c r="U36" s="157">
        <v>0</v>
      </c>
      <c r="V36" s="157">
        <v>0</v>
      </c>
      <c r="W36" s="144" t="s">
        <v>1256</v>
      </c>
      <c r="X36" s="144" t="s">
        <v>489</v>
      </c>
      <c r="Y36" s="147" t="s">
        <v>489</v>
      </c>
      <c r="Z36" s="147" t="s">
        <v>489</v>
      </c>
      <c r="AA36" s="158"/>
      <c r="AB36" s="147" t="s">
        <v>489</v>
      </c>
    </row>
    <row r="37" spans="1:28" ht="30" customHeight="1">
      <c r="A37" s="144" t="s">
        <v>2298</v>
      </c>
      <c r="B37" s="144" t="s">
        <v>1025</v>
      </c>
      <c r="C37" s="144" t="s">
        <v>1125</v>
      </c>
      <c r="D37" s="156" t="s">
        <v>203</v>
      </c>
      <c r="E37" s="157">
        <v>0</v>
      </c>
      <c r="F37" s="144" t="s">
        <v>489</v>
      </c>
      <c r="G37" s="157">
        <v>360</v>
      </c>
      <c r="H37" s="144" t="s">
        <v>1257</v>
      </c>
      <c r="I37" s="157">
        <v>460</v>
      </c>
      <c r="J37" s="144" t="s">
        <v>1258</v>
      </c>
      <c r="K37" s="157">
        <v>0</v>
      </c>
      <c r="L37" s="144" t="s">
        <v>489</v>
      </c>
      <c r="M37" s="157">
        <v>0</v>
      </c>
      <c r="N37" s="144" t="s">
        <v>489</v>
      </c>
      <c r="O37" s="157">
        <f t="shared" si="0"/>
        <v>360</v>
      </c>
      <c r="P37" s="157">
        <v>0</v>
      </c>
      <c r="Q37" s="157">
        <v>0</v>
      </c>
      <c r="R37" s="157">
        <v>0</v>
      </c>
      <c r="S37" s="157">
        <v>0</v>
      </c>
      <c r="T37" s="157">
        <v>0</v>
      </c>
      <c r="U37" s="157">
        <v>0</v>
      </c>
      <c r="V37" s="157">
        <v>0</v>
      </c>
      <c r="W37" s="144" t="s">
        <v>1259</v>
      </c>
      <c r="X37" s="144" t="s">
        <v>489</v>
      </c>
      <c r="Y37" s="147" t="s">
        <v>489</v>
      </c>
      <c r="Z37" s="147" t="s">
        <v>489</v>
      </c>
      <c r="AA37" s="158"/>
      <c r="AB37" s="147" t="s">
        <v>489</v>
      </c>
    </row>
    <row r="38" spans="1:28" ht="30" customHeight="1">
      <c r="A38" s="144" t="s">
        <v>2302</v>
      </c>
      <c r="B38" s="144" t="s">
        <v>1025</v>
      </c>
      <c r="C38" s="144" t="s">
        <v>1127</v>
      </c>
      <c r="D38" s="156" t="s">
        <v>203</v>
      </c>
      <c r="E38" s="157">
        <v>0</v>
      </c>
      <c r="F38" s="144" t="s">
        <v>489</v>
      </c>
      <c r="G38" s="157">
        <v>390</v>
      </c>
      <c r="H38" s="144" t="s">
        <v>1257</v>
      </c>
      <c r="I38" s="157">
        <v>480</v>
      </c>
      <c r="J38" s="144" t="s">
        <v>1258</v>
      </c>
      <c r="K38" s="157">
        <v>0</v>
      </c>
      <c r="L38" s="144" t="s">
        <v>489</v>
      </c>
      <c r="M38" s="157">
        <v>0</v>
      </c>
      <c r="N38" s="144" t="s">
        <v>489</v>
      </c>
      <c r="O38" s="157">
        <f t="shared" si="0"/>
        <v>390</v>
      </c>
      <c r="P38" s="157">
        <v>0</v>
      </c>
      <c r="Q38" s="157">
        <v>0</v>
      </c>
      <c r="R38" s="157">
        <v>0</v>
      </c>
      <c r="S38" s="157">
        <v>0</v>
      </c>
      <c r="T38" s="157">
        <v>0</v>
      </c>
      <c r="U38" s="157">
        <v>0</v>
      </c>
      <c r="V38" s="157">
        <v>0</v>
      </c>
      <c r="W38" s="144" t="s">
        <v>1260</v>
      </c>
      <c r="X38" s="144" t="s">
        <v>489</v>
      </c>
      <c r="Y38" s="147" t="s">
        <v>489</v>
      </c>
      <c r="Z38" s="147" t="s">
        <v>489</v>
      </c>
      <c r="AA38" s="158"/>
      <c r="AB38" s="147" t="s">
        <v>489</v>
      </c>
    </row>
    <row r="39" spans="1:28" ht="30" customHeight="1">
      <c r="A39" s="144" t="s">
        <v>2306</v>
      </c>
      <c r="B39" s="144" t="s">
        <v>1025</v>
      </c>
      <c r="C39" s="144" t="s">
        <v>1129</v>
      </c>
      <c r="D39" s="156" t="s">
        <v>203</v>
      </c>
      <c r="E39" s="157">
        <v>0</v>
      </c>
      <c r="F39" s="144" t="s">
        <v>489</v>
      </c>
      <c r="G39" s="157">
        <v>420</v>
      </c>
      <c r="H39" s="144" t="s">
        <v>1257</v>
      </c>
      <c r="I39" s="157">
        <v>530</v>
      </c>
      <c r="J39" s="144" t="s">
        <v>1258</v>
      </c>
      <c r="K39" s="157">
        <v>0</v>
      </c>
      <c r="L39" s="144" t="s">
        <v>489</v>
      </c>
      <c r="M39" s="157">
        <v>0</v>
      </c>
      <c r="N39" s="144" t="s">
        <v>489</v>
      </c>
      <c r="O39" s="157">
        <f t="shared" si="0"/>
        <v>420</v>
      </c>
      <c r="P39" s="157">
        <v>0</v>
      </c>
      <c r="Q39" s="157">
        <v>0</v>
      </c>
      <c r="R39" s="157">
        <v>0</v>
      </c>
      <c r="S39" s="157">
        <v>0</v>
      </c>
      <c r="T39" s="157">
        <v>0</v>
      </c>
      <c r="U39" s="157">
        <v>0</v>
      </c>
      <c r="V39" s="157">
        <v>0</v>
      </c>
      <c r="W39" s="144" t="s">
        <v>1261</v>
      </c>
      <c r="X39" s="144" t="s">
        <v>489</v>
      </c>
      <c r="Y39" s="147" t="s">
        <v>489</v>
      </c>
      <c r="Z39" s="147" t="s">
        <v>489</v>
      </c>
      <c r="AA39" s="158"/>
      <c r="AB39" s="147" t="s">
        <v>489</v>
      </c>
    </row>
    <row r="40" spans="1:28" ht="30" customHeight="1">
      <c r="A40" s="144" t="s">
        <v>2310</v>
      </c>
      <c r="B40" s="144" t="s">
        <v>1025</v>
      </c>
      <c r="C40" s="144" t="s">
        <v>1131</v>
      </c>
      <c r="D40" s="156" t="s">
        <v>203</v>
      </c>
      <c r="E40" s="157">
        <v>0</v>
      </c>
      <c r="F40" s="144" t="s">
        <v>489</v>
      </c>
      <c r="G40" s="157">
        <v>600</v>
      </c>
      <c r="H40" s="144" t="s">
        <v>1257</v>
      </c>
      <c r="I40" s="157">
        <v>770</v>
      </c>
      <c r="J40" s="144" t="s">
        <v>1258</v>
      </c>
      <c r="K40" s="157">
        <v>0</v>
      </c>
      <c r="L40" s="144" t="s">
        <v>489</v>
      </c>
      <c r="M40" s="157">
        <v>0</v>
      </c>
      <c r="N40" s="144" t="s">
        <v>489</v>
      </c>
      <c r="O40" s="157">
        <f t="shared" si="0"/>
        <v>600</v>
      </c>
      <c r="P40" s="157">
        <v>0</v>
      </c>
      <c r="Q40" s="157">
        <v>0</v>
      </c>
      <c r="R40" s="157">
        <v>0</v>
      </c>
      <c r="S40" s="157">
        <v>0</v>
      </c>
      <c r="T40" s="157">
        <v>0</v>
      </c>
      <c r="U40" s="157">
        <v>0</v>
      </c>
      <c r="V40" s="157">
        <v>0</v>
      </c>
      <c r="W40" s="144" t="s">
        <v>1262</v>
      </c>
      <c r="X40" s="144" t="s">
        <v>489</v>
      </c>
      <c r="Y40" s="147" t="s">
        <v>489</v>
      </c>
      <c r="Z40" s="147" t="s">
        <v>489</v>
      </c>
      <c r="AA40" s="158"/>
      <c r="AB40" s="147" t="s">
        <v>489</v>
      </c>
    </row>
    <row r="41" spans="1:28" ht="30" customHeight="1">
      <c r="A41" s="144" t="s">
        <v>2144</v>
      </c>
      <c r="B41" s="144" t="s">
        <v>1025</v>
      </c>
      <c r="C41" s="144" t="s">
        <v>1075</v>
      </c>
      <c r="D41" s="156" t="s">
        <v>203</v>
      </c>
      <c r="E41" s="157">
        <v>0</v>
      </c>
      <c r="F41" s="144" t="s">
        <v>489</v>
      </c>
      <c r="G41" s="157">
        <v>640</v>
      </c>
      <c r="H41" s="144" t="s">
        <v>1257</v>
      </c>
      <c r="I41" s="157">
        <v>840</v>
      </c>
      <c r="J41" s="144" t="s">
        <v>1258</v>
      </c>
      <c r="K41" s="157">
        <v>0</v>
      </c>
      <c r="L41" s="144" t="s">
        <v>489</v>
      </c>
      <c r="M41" s="157">
        <v>0</v>
      </c>
      <c r="N41" s="144" t="s">
        <v>489</v>
      </c>
      <c r="O41" s="157">
        <f t="shared" si="0"/>
        <v>640</v>
      </c>
      <c r="P41" s="157">
        <v>0</v>
      </c>
      <c r="Q41" s="157">
        <v>0</v>
      </c>
      <c r="R41" s="157">
        <v>0</v>
      </c>
      <c r="S41" s="157">
        <v>0</v>
      </c>
      <c r="T41" s="157">
        <v>0</v>
      </c>
      <c r="U41" s="157">
        <v>0</v>
      </c>
      <c r="V41" s="157">
        <v>0</v>
      </c>
      <c r="W41" s="144" t="s">
        <v>1263</v>
      </c>
      <c r="X41" s="144" t="s">
        <v>489</v>
      </c>
      <c r="Y41" s="147" t="s">
        <v>489</v>
      </c>
      <c r="Z41" s="147" t="s">
        <v>489</v>
      </c>
      <c r="AA41" s="158"/>
      <c r="AB41" s="147" t="s">
        <v>489</v>
      </c>
    </row>
    <row r="42" spans="1:28" ht="30" customHeight="1">
      <c r="A42" s="144" t="s">
        <v>2048</v>
      </c>
      <c r="B42" s="144" t="s">
        <v>1025</v>
      </c>
      <c r="C42" s="144" t="s">
        <v>1026</v>
      </c>
      <c r="D42" s="156" t="s">
        <v>203</v>
      </c>
      <c r="E42" s="157">
        <v>0</v>
      </c>
      <c r="F42" s="144" t="s">
        <v>489</v>
      </c>
      <c r="G42" s="157">
        <v>1030</v>
      </c>
      <c r="H42" s="144" t="s">
        <v>1257</v>
      </c>
      <c r="I42" s="157">
        <v>1120</v>
      </c>
      <c r="J42" s="144" t="s">
        <v>1258</v>
      </c>
      <c r="K42" s="157">
        <v>0</v>
      </c>
      <c r="L42" s="144" t="s">
        <v>489</v>
      </c>
      <c r="M42" s="157">
        <v>0</v>
      </c>
      <c r="N42" s="144" t="s">
        <v>489</v>
      </c>
      <c r="O42" s="157">
        <f t="shared" si="0"/>
        <v>1030</v>
      </c>
      <c r="P42" s="157">
        <v>0</v>
      </c>
      <c r="Q42" s="157">
        <v>0</v>
      </c>
      <c r="R42" s="157">
        <v>0</v>
      </c>
      <c r="S42" s="157">
        <v>0</v>
      </c>
      <c r="T42" s="157">
        <v>0</v>
      </c>
      <c r="U42" s="157">
        <v>0</v>
      </c>
      <c r="V42" s="157">
        <v>0</v>
      </c>
      <c r="W42" s="144" t="s">
        <v>1264</v>
      </c>
      <c r="X42" s="144" t="s">
        <v>489</v>
      </c>
      <c r="Y42" s="147" t="s">
        <v>489</v>
      </c>
      <c r="Z42" s="147" t="s">
        <v>489</v>
      </c>
      <c r="AA42" s="158"/>
      <c r="AB42" s="147" t="s">
        <v>489</v>
      </c>
    </row>
    <row r="43" spans="1:28" ht="30" customHeight="1">
      <c r="A43" s="144" t="s">
        <v>2054</v>
      </c>
      <c r="B43" s="144" t="s">
        <v>1025</v>
      </c>
      <c r="C43" s="144" t="s">
        <v>1031</v>
      </c>
      <c r="D43" s="156" t="s">
        <v>203</v>
      </c>
      <c r="E43" s="157">
        <v>0</v>
      </c>
      <c r="F43" s="144" t="s">
        <v>489</v>
      </c>
      <c r="G43" s="157">
        <v>1150</v>
      </c>
      <c r="H43" s="144" t="s">
        <v>1257</v>
      </c>
      <c r="I43" s="157">
        <v>1450</v>
      </c>
      <c r="J43" s="144" t="s">
        <v>1258</v>
      </c>
      <c r="K43" s="157">
        <v>0</v>
      </c>
      <c r="L43" s="144" t="s">
        <v>489</v>
      </c>
      <c r="M43" s="157">
        <v>0</v>
      </c>
      <c r="N43" s="144" t="s">
        <v>489</v>
      </c>
      <c r="O43" s="157">
        <f t="shared" si="0"/>
        <v>1150</v>
      </c>
      <c r="P43" s="157">
        <v>0</v>
      </c>
      <c r="Q43" s="157">
        <v>0</v>
      </c>
      <c r="R43" s="157">
        <v>0</v>
      </c>
      <c r="S43" s="157">
        <v>0</v>
      </c>
      <c r="T43" s="157">
        <v>0</v>
      </c>
      <c r="U43" s="157">
        <v>0</v>
      </c>
      <c r="V43" s="157">
        <v>0</v>
      </c>
      <c r="W43" s="144" t="s">
        <v>1265</v>
      </c>
      <c r="X43" s="144" t="s">
        <v>489</v>
      </c>
      <c r="Y43" s="147" t="s">
        <v>489</v>
      </c>
      <c r="Z43" s="147" t="s">
        <v>489</v>
      </c>
      <c r="AA43" s="158"/>
      <c r="AB43" s="147" t="s">
        <v>489</v>
      </c>
    </row>
    <row r="44" spans="1:28" ht="30" customHeight="1">
      <c r="A44" s="144" t="s">
        <v>2060</v>
      </c>
      <c r="B44" s="144" t="s">
        <v>1025</v>
      </c>
      <c r="C44" s="144" t="s">
        <v>1035</v>
      </c>
      <c r="D44" s="156" t="s">
        <v>203</v>
      </c>
      <c r="E44" s="157">
        <v>0</v>
      </c>
      <c r="F44" s="144" t="s">
        <v>489</v>
      </c>
      <c r="G44" s="157">
        <v>1820</v>
      </c>
      <c r="H44" s="144" t="s">
        <v>1257</v>
      </c>
      <c r="I44" s="157">
        <v>1980</v>
      </c>
      <c r="J44" s="144" t="s">
        <v>1258</v>
      </c>
      <c r="K44" s="157">
        <v>0</v>
      </c>
      <c r="L44" s="144" t="s">
        <v>489</v>
      </c>
      <c r="M44" s="157">
        <v>0</v>
      </c>
      <c r="N44" s="144" t="s">
        <v>489</v>
      </c>
      <c r="O44" s="157">
        <f t="shared" si="0"/>
        <v>1820</v>
      </c>
      <c r="P44" s="157">
        <v>0</v>
      </c>
      <c r="Q44" s="157">
        <v>0</v>
      </c>
      <c r="R44" s="157">
        <v>0</v>
      </c>
      <c r="S44" s="157">
        <v>0</v>
      </c>
      <c r="T44" s="157">
        <v>0</v>
      </c>
      <c r="U44" s="157">
        <v>0</v>
      </c>
      <c r="V44" s="157">
        <v>0</v>
      </c>
      <c r="W44" s="144" t="s">
        <v>1266</v>
      </c>
      <c r="X44" s="144" t="s">
        <v>489</v>
      </c>
      <c r="Y44" s="147" t="s">
        <v>489</v>
      </c>
      <c r="Z44" s="147" t="s">
        <v>489</v>
      </c>
      <c r="AA44" s="158"/>
      <c r="AB44" s="147" t="s">
        <v>489</v>
      </c>
    </row>
    <row r="45" spans="1:28" ht="30" customHeight="1">
      <c r="A45" s="144" t="s">
        <v>2122</v>
      </c>
      <c r="B45" s="144" t="s">
        <v>1069</v>
      </c>
      <c r="C45" s="144" t="s">
        <v>489</v>
      </c>
      <c r="D45" s="156" t="s">
        <v>849</v>
      </c>
      <c r="E45" s="157">
        <v>0</v>
      </c>
      <c r="F45" s="144" t="s">
        <v>489</v>
      </c>
      <c r="G45" s="157">
        <v>14000</v>
      </c>
      <c r="H45" s="144" t="s">
        <v>1267</v>
      </c>
      <c r="I45" s="157">
        <v>5000</v>
      </c>
      <c r="J45" s="144" t="s">
        <v>1268</v>
      </c>
      <c r="K45" s="157">
        <v>0</v>
      </c>
      <c r="L45" s="144" t="s">
        <v>489</v>
      </c>
      <c r="M45" s="157">
        <v>0</v>
      </c>
      <c r="N45" s="144" t="s">
        <v>1269</v>
      </c>
      <c r="O45" s="157">
        <f t="shared" si="0"/>
        <v>5000</v>
      </c>
      <c r="P45" s="157">
        <v>0</v>
      </c>
      <c r="Q45" s="157">
        <v>0</v>
      </c>
      <c r="R45" s="157">
        <v>0</v>
      </c>
      <c r="S45" s="157">
        <v>0</v>
      </c>
      <c r="T45" s="157">
        <v>0</v>
      </c>
      <c r="U45" s="157">
        <v>0</v>
      </c>
      <c r="V45" s="157">
        <v>0</v>
      </c>
      <c r="W45" s="144" t="s">
        <v>1270</v>
      </c>
      <c r="X45" s="144" t="s">
        <v>489</v>
      </c>
      <c r="Y45" s="147" t="s">
        <v>489</v>
      </c>
      <c r="Z45" s="147" t="s">
        <v>489</v>
      </c>
      <c r="AA45" s="158"/>
      <c r="AB45" s="147" t="s">
        <v>489</v>
      </c>
    </row>
    <row r="46" spans="1:28" ht="30" customHeight="1">
      <c r="A46" s="144" t="s">
        <v>2249</v>
      </c>
      <c r="B46" s="144" t="s">
        <v>779</v>
      </c>
      <c r="C46" s="144" t="s">
        <v>823</v>
      </c>
      <c r="D46" s="156" t="s">
        <v>735</v>
      </c>
      <c r="E46" s="157">
        <v>0</v>
      </c>
      <c r="F46" s="144" t="s">
        <v>489</v>
      </c>
      <c r="G46" s="157">
        <v>0</v>
      </c>
      <c r="H46" s="144" t="s">
        <v>489</v>
      </c>
      <c r="I46" s="157">
        <v>0</v>
      </c>
      <c r="J46" s="144" t="s">
        <v>489</v>
      </c>
      <c r="K46" s="157">
        <v>9140</v>
      </c>
      <c r="L46" s="144" t="s">
        <v>489</v>
      </c>
      <c r="M46" s="157">
        <v>4272</v>
      </c>
      <c r="N46" s="144" t="s">
        <v>489</v>
      </c>
      <c r="O46" s="157">
        <f t="shared" si="0"/>
        <v>4272</v>
      </c>
      <c r="P46" s="157">
        <v>0</v>
      </c>
      <c r="Q46" s="157">
        <v>0</v>
      </c>
      <c r="R46" s="157">
        <v>0</v>
      </c>
      <c r="S46" s="157">
        <v>0</v>
      </c>
      <c r="T46" s="157">
        <v>0</v>
      </c>
      <c r="U46" s="157">
        <v>0</v>
      </c>
      <c r="V46" s="157">
        <v>0</v>
      </c>
      <c r="W46" s="144" t="s">
        <v>1271</v>
      </c>
      <c r="X46" s="144" t="s">
        <v>489</v>
      </c>
      <c r="Y46" s="147" t="s">
        <v>489</v>
      </c>
      <c r="Z46" s="147" t="s">
        <v>489</v>
      </c>
      <c r="AA46" s="158"/>
      <c r="AB46" s="147" t="s">
        <v>489</v>
      </c>
    </row>
    <row r="47" spans="1:28" ht="30" customHeight="1">
      <c r="A47" s="144" t="s">
        <v>2256</v>
      </c>
      <c r="B47" s="144" t="s">
        <v>779</v>
      </c>
      <c r="C47" s="144" t="s">
        <v>824</v>
      </c>
      <c r="D47" s="156" t="s">
        <v>735</v>
      </c>
      <c r="E47" s="157">
        <v>0</v>
      </c>
      <c r="F47" s="144" t="s">
        <v>489</v>
      </c>
      <c r="G47" s="157">
        <v>0</v>
      </c>
      <c r="H47" s="144" t="s">
        <v>489</v>
      </c>
      <c r="I47" s="157">
        <v>0</v>
      </c>
      <c r="J47" s="144" t="s">
        <v>489</v>
      </c>
      <c r="K47" s="157">
        <v>9140</v>
      </c>
      <c r="L47" s="144" t="s">
        <v>489</v>
      </c>
      <c r="M47" s="157">
        <v>4032</v>
      </c>
      <c r="N47" s="144" t="s">
        <v>489</v>
      </c>
      <c r="O47" s="157">
        <f t="shared" si="0"/>
        <v>4032</v>
      </c>
      <c r="P47" s="157">
        <v>0</v>
      </c>
      <c r="Q47" s="157">
        <v>0</v>
      </c>
      <c r="R47" s="157">
        <v>0</v>
      </c>
      <c r="S47" s="157">
        <v>0</v>
      </c>
      <c r="T47" s="157">
        <v>0</v>
      </c>
      <c r="U47" s="157">
        <v>0</v>
      </c>
      <c r="V47" s="157">
        <v>0</v>
      </c>
      <c r="W47" s="144" t="s">
        <v>1272</v>
      </c>
      <c r="X47" s="144" t="s">
        <v>489</v>
      </c>
      <c r="Y47" s="147" t="s">
        <v>489</v>
      </c>
      <c r="Z47" s="147" t="s">
        <v>489</v>
      </c>
      <c r="AA47" s="158"/>
      <c r="AB47" s="147" t="s">
        <v>489</v>
      </c>
    </row>
    <row r="48" spans="1:28" ht="30" customHeight="1">
      <c r="A48" s="144" t="s">
        <v>2263</v>
      </c>
      <c r="B48" s="144" t="s">
        <v>779</v>
      </c>
      <c r="C48" s="144" t="s">
        <v>825</v>
      </c>
      <c r="D48" s="156" t="s">
        <v>735</v>
      </c>
      <c r="E48" s="157">
        <v>0</v>
      </c>
      <c r="F48" s="144" t="s">
        <v>489</v>
      </c>
      <c r="G48" s="157">
        <v>0</v>
      </c>
      <c r="H48" s="144" t="s">
        <v>489</v>
      </c>
      <c r="I48" s="157">
        <v>0</v>
      </c>
      <c r="J48" s="144" t="s">
        <v>489</v>
      </c>
      <c r="K48" s="157">
        <v>10470</v>
      </c>
      <c r="L48" s="144" t="s">
        <v>489</v>
      </c>
      <c r="M48" s="157">
        <v>5160</v>
      </c>
      <c r="N48" s="144" t="s">
        <v>489</v>
      </c>
      <c r="O48" s="157">
        <f t="shared" si="0"/>
        <v>5160</v>
      </c>
      <c r="P48" s="157">
        <v>0</v>
      </c>
      <c r="Q48" s="157">
        <v>0</v>
      </c>
      <c r="R48" s="157">
        <v>0</v>
      </c>
      <c r="S48" s="157">
        <v>0</v>
      </c>
      <c r="T48" s="157">
        <v>0</v>
      </c>
      <c r="U48" s="157">
        <v>0</v>
      </c>
      <c r="V48" s="157">
        <v>0</v>
      </c>
      <c r="W48" s="144" t="s">
        <v>1273</v>
      </c>
      <c r="X48" s="144" t="s">
        <v>489</v>
      </c>
      <c r="Y48" s="147" t="s">
        <v>489</v>
      </c>
      <c r="Z48" s="147" t="s">
        <v>489</v>
      </c>
      <c r="AA48" s="158"/>
      <c r="AB48" s="147" t="s">
        <v>489</v>
      </c>
    </row>
    <row r="49" spans="1:28" ht="30" customHeight="1">
      <c r="A49" s="144" t="s">
        <v>2270</v>
      </c>
      <c r="B49" s="144" t="s">
        <v>779</v>
      </c>
      <c r="C49" s="144" t="s">
        <v>826</v>
      </c>
      <c r="D49" s="156" t="s">
        <v>735</v>
      </c>
      <c r="E49" s="157">
        <v>0</v>
      </c>
      <c r="F49" s="144" t="s">
        <v>489</v>
      </c>
      <c r="G49" s="157">
        <v>0</v>
      </c>
      <c r="H49" s="144" t="s">
        <v>489</v>
      </c>
      <c r="I49" s="157">
        <v>0</v>
      </c>
      <c r="J49" s="144" t="s">
        <v>489</v>
      </c>
      <c r="K49" s="157">
        <v>14440</v>
      </c>
      <c r="L49" s="144" t="s">
        <v>489</v>
      </c>
      <c r="M49" s="157">
        <v>5520</v>
      </c>
      <c r="N49" s="144" t="s">
        <v>489</v>
      </c>
      <c r="O49" s="157">
        <f t="shared" si="0"/>
        <v>5520</v>
      </c>
      <c r="P49" s="157">
        <v>0</v>
      </c>
      <c r="Q49" s="157">
        <v>0</v>
      </c>
      <c r="R49" s="157">
        <v>0</v>
      </c>
      <c r="S49" s="157">
        <v>0</v>
      </c>
      <c r="T49" s="157">
        <v>0</v>
      </c>
      <c r="U49" s="157">
        <v>0</v>
      </c>
      <c r="V49" s="157">
        <v>0</v>
      </c>
      <c r="W49" s="144" t="s">
        <v>1274</v>
      </c>
      <c r="X49" s="144" t="s">
        <v>489</v>
      </c>
      <c r="Y49" s="147" t="s">
        <v>489</v>
      </c>
      <c r="Z49" s="147" t="s">
        <v>489</v>
      </c>
      <c r="AA49" s="158"/>
      <c r="AB49" s="147" t="s">
        <v>489</v>
      </c>
    </row>
    <row r="50" spans="1:28" ht="30" customHeight="1">
      <c r="A50" s="144" t="s">
        <v>2137</v>
      </c>
      <c r="B50" s="144" t="s">
        <v>779</v>
      </c>
      <c r="C50" s="144" t="s">
        <v>780</v>
      </c>
      <c r="D50" s="156" t="s">
        <v>735</v>
      </c>
      <c r="E50" s="157">
        <v>0</v>
      </c>
      <c r="F50" s="144" t="s">
        <v>489</v>
      </c>
      <c r="G50" s="157">
        <v>0</v>
      </c>
      <c r="H50" s="144" t="s">
        <v>489</v>
      </c>
      <c r="I50" s="157">
        <v>0</v>
      </c>
      <c r="J50" s="144" t="s">
        <v>489</v>
      </c>
      <c r="K50" s="157">
        <v>16290</v>
      </c>
      <c r="L50" s="144" t="s">
        <v>489</v>
      </c>
      <c r="M50" s="157">
        <v>10368</v>
      </c>
      <c r="N50" s="144" t="s">
        <v>489</v>
      </c>
      <c r="O50" s="157">
        <f t="shared" si="0"/>
        <v>10368</v>
      </c>
      <c r="P50" s="157">
        <v>0</v>
      </c>
      <c r="Q50" s="157">
        <v>0</v>
      </c>
      <c r="R50" s="157">
        <v>0</v>
      </c>
      <c r="S50" s="157">
        <v>0</v>
      </c>
      <c r="T50" s="157">
        <v>0</v>
      </c>
      <c r="U50" s="157">
        <v>0</v>
      </c>
      <c r="V50" s="157">
        <v>0</v>
      </c>
      <c r="W50" s="144" t="s">
        <v>1275</v>
      </c>
      <c r="X50" s="144" t="s">
        <v>489</v>
      </c>
      <c r="Y50" s="147" t="s">
        <v>489</v>
      </c>
      <c r="Z50" s="147" t="s">
        <v>489</v>
      </c>
      <c r="AA50" s="158"/>
      <c r="AB50" s="147" t="s">
        <v>489</v>
      </c>
    </row>
    <row r="51" spans="1:28" ht="30" customHeight="1">
      <c r="A51" s="144" t="s">
        <v>2277</v>
      </c>
      <c r="B51" s="144" t="s">
        <v>779</v>
      </c>
      <c r="C51" s="144" t="s">
        <v>827</v>
      </c>
      <c r="D51" s="156" t="s">
        <v>735</v>
      </c>
      <c r="E51" s="157">
        <v>0</v>
      </c>
      <c r="F51" s="144" t="s">
        <v>489</v>
      </c>
      <c r="G51" s="157">
        <v>0</v>
      </c>
      <c r="H51" s="144" t="s">
        <v>489</v>
      </c>
      <c r="I51" s="157">
        <v>0</v>
      </c>
      <c r="J51" s="144" t="s">
        <v>489</v>
      </c>
      <c r="K51" s="157">
        <v>25010</v>
      </c>
      <c r="L51" s="144" t="s">
        <v>489</v>
      </c>
      <c r="M51" s="157">
        <v>14664</v>
      </c>
      <c r="N51" s="144" t="s">
        <v>489</v>
      </c>
      <c r="O51" s="157">
        <f t="shared" si="0"/>
        <v>14664</v>
      </c>
      <c r="P51" s="157">
        <v>0</v>
      </c>
      <c r="Q51" s="157">
        <v>0</v>
      </c>
      <c r="R51" s="157">
        <v>0</v>
      </c>
      <c r="S51" s="157">
        <v>0</v>
      </c>
      <c r="T51" s="157">
        <v>0</v>
      </c>
      <c r="U51" s="157">
        <v>0</v>
      </c>
      <c r="V51" s="157">
        <v>0</v>
      </c>
      <c r="W51" s="144" t="s">
        <v>1276</v>
      </c>
      <c r="X51" s="144" t="s">
        <v>489</v>
      </c>
      <c r="Y51" s="147" t="s">
        <v>489</v>
      </c>
      <c r="Z51" s="147" t="s">
        <v>489</v>
      </c>
      <c r="AA51" s="158"/>
      <c r="AB51" s="147" t="s">
        <v>489</v>
      </c>
    </row>
    <row r="52" spans="1:28" ht="30" customHeight="1">
      <c r="A52" s="144" t="s">
        <v>2284</v>
      </c>
      <c r="B52" s="144" t="s">
        <v>828</v>
      </c>
      <c r="C52" s="144" t="s">
        <v>780</v>
      </c>
      <c r="D52" s="156" t="s">
        <v>735</v>
      </c>
      <c r="E52" s="157">
        <v>0</v>
      </c>
      <c r="F52" s="144" t="s">
        <v>489</v>
      </c>
      <c r="G52" s="157">
        <v>0</v>
      </c>
      <c r="H52" s="144" t="s">
        <v>489</v>
      </c>
      <c r="I52" s="157">
        <v>0</v>
      </c>
      <c r="J52" s="144" t="s">
        <v>489</v>
      </c>
      <c r="K52" s="157">
        <v>8240</v>
      </c>
      <c r="L52" s="144" t="s">
        <v>489</v>
      </c>
      <c r="M52" s="157">
        <v>5280</v>
      </c>
      <c r="N52" s="144" t="s">
        <v>489</v>
      </c>
      <c r="O52" s="157">
        <f t="shared" si="0"/>
        <v>5280</v>
      </c>
      <c r="P52" s="157">
        <v>0</v>
      </c>
      <c r="Q52" s="157">
        <v>0</v>
      </c>
      <c r="R52" s="157">
        <v>0</v>
      </c>
      <c r="S52" s="157">
        <v>0</v>
      </c>
      <c r="T52" s="157">
        <v>0</v>
      </c>
      <c r="U52" s="157">
        <v>0</v>
      </c>
      <c r="V52" s="157">
        <v>0</v>
      </c>
      <c r="W52" s="144" t="s">
        <v>1277</v>
      </c>
      <c r="X52" s="144" t="s">
        <v>489</v>
      </c>
      <c r="Y52" s="147" t="s">
        <v>489</v>
      </c>
      <c r="Z52" s="147" t="s">
        <v>489</v>
      </c>
      <c r="AA52" s="158"/>
      <c r="AB52" s="147" t="s">
        <v>489</v>
      </c>
    </row>
    <row r="53" spans="1:28" ht="30" customHeight="1">
      <c r="A53" s="144" t="s">
        <v>2291</v>
      </c>
      <c r="B53" s="144" t="s">
        <v>828</v>
      </c>
      <c r="C53" s="144" t="s">
        <v>827</v>
      </c>
      <c r="D53" s="156" t="s">
        <v>735</v>
      </c>
      <c r="E53" s="157">
        <v>0</v>
      </c>
      <c r="F53" s="144" t="s">
        <v>489</v>
      </c>
      <c r="G53" s="157">
        <v>0</v>
      </c>
      <c r="H53" s="144" t="s">
        <v>489</v>
      </c>
      <c r="I53" s="157">
        <v>0</v>
      </c>
      <c r="J53" s="144" t="s">
        <v>489</v>
      </c>
      <c r="K53" s="157">
        <v>13700</v>
      </c>
      <c r="L53" s="144" t="s">
        <v>489</v>
      </c>
      <c r="M53" s="157">
        <v>7416</v>
      </c>
      <c r="N53" s="144" t="s">
        <v>489</v>
      </c>
      <c r="O53" s="157">
        <f t="shared" si="0"/>
        <v>7416</v>
      </c>
      <c r="P53" s="157">
        <v>0</v>
      </c>
      <c r="Q53" s="157">
        <v>0</v>
      </c>
      <c r="R53" s="157">
        <v>0</v>
      </c>
      <c r="S53" s="157">
        <v>0</v>
      </c>
      <c r="T53" s="157">
        <v>0</v>
      </c>
      <c r="U53" s="157">
        <v>0</v>
      </c>
      <c r="V53" s="157">
        <v>0</v>
      </c>
      <c r="W53" s="144" t="s">
        <v>1278</v>
      </c>
      <c r="X53" s="144" t="s">
        <v>489</v>
      </c>
      <c r="Y53" s="147" t="s">
        <v>489</v>
      </c>
      <c r="Z53" s="147" t="s">
        <v>489</v>
      </c>
      <c r="AA53" s="158"/>
      <c r="AB53" s="147" t="s">
        <v>489</v>
      </c>
    </row>
    <row r="54" spans="1:28" ht="30" customHeight="1">
      <c r="A54" s="144" t="s">
        <v>2021</v>
      </c>
      <c r="B54" s="144" t="s">
        <v>1010</v>
      </c>
      <c r="C54" s="144" t="s">
        <v>1011</v>
      </c>
      <c r="D54" s="156" t="s">
        <v>203</v>
      </c>
      <c r="E54" s="157">
        <v>0</v>
      </c>
      <c r="F54" s="144" t="s">
        <v>489</v>
      </c>
      <c r="G54" s="157">
        <v>0</v>
      </c>
      <c r="H54" s="144" t="s">
        <v>489</v>
      </c>
      <c r="I54" s="157">
        <v>0</v>
      </c>
      <c r="J54" s="144" t="s">
        <v>489</v>
      </c>
      <c r="K54" s="157">
        <v>0</v>
      </c>
      <c r="L54" s="144" t="s">
        <v>489</v>
      </c>
      <c r="M54" s="157">
        <v>448</v>
      </c>
      <c r="N54" s="144" t="s">
        <v>1269</v>
      </c>
      <c r="O54" s="157">
        <f t="shared" si="0"/>
        <v>448</v>
      </c>
      <c r="P54" s="157">
        <v>0</v>
      </c>
      <c r="Q54" s="157">
        <v>0</v>
      </c>
      <c r="R54" s="157">
        <v>0</v>
      </c>
      <c r="S54" s="157">
        <v>0</v>
      </c>
      <c r="T54" s="157">
        <v>0</v>
      </c>
      <c r="U54" s="157">
        <v>0</v>
      </c>
      <c r="V54" s="157">
        <v>0</v>
      </c>
      <c r="W54" s="144" t="s">
        <v>1279</v>
      </c>
      <c r="X54" s="144" t="s">
        <v>489</v>
      </c>
      <c r="Y54" s="147" t="s">
        <v>489</v>
      </c>
      <c r="Z54" s="147" t="s">
        <v>489</v>
      </c>
      <c r="AA54" s="158"/>
      <c r="AB54" s="147" t="s">
        <v>489</v>
      </c>
    </row>
    <row r="55" spans="1:28" ht="30" customHeight="1">
      <c r="A55" s="144" t="s">
        <v>2205</v>
      </c>
      <c r="B55" s="144" t="s">
        <v>1010</v>
      </c>
      <c r="C55" s="144" t="s">
        <v>1106</v>
      </c>
      <c r="D55" s="156" t="s">
        <v>203</v>
      </c>
      <c r="E55" s="157">
        <v>0</v>
      </c>
      <c r="F55" s="144" t="s">
        <v>489</v>
      </c>
      <c r="G55" s="157">
        <v>0</v>
      </c>
      <c r="H55" s="144" t="s">
        <v>489</v>
      </c>
      <c r="I55" s="157">
        <v>0</v>
      </c>
      <c r="J55" s="144" t="s">
        <v>489</v>
      </c>
      <c r="K55" s="157">
        <v>0</v>
      </c>
      <c r="L55" s="144" t="s">
        <v>489</v>
      </c>
      <c r="M55" s="157">
        <v>629</v>
      </c>
      <c r="N55" s="144" t="s">
        <v>1269</v>
      </c>
      <c r="O55" s="157">
        <f t="shared" si="0"/>
        <v>629</v>
      </c>
      <c r="P55" s="157">
        <v>0</v>
      </c>
      <c r="Q55" s="157">
        <v>0</v>
      </c>
      <c r="R55" s="157">
        <v>0</v>
      </c>
      <c r="S55" s="157">
        <v>0</v>
      </c>
      <c r="T55" s="157">
        <v>0</v>
      </c>
      <c r="U55" s="157">
        <v>0</v>
      </c>
      <c r="V55" s="157">
        <v>0</v>
      </c>
      <c r="W55" s="144" t="s">
        <v>1280</v>
      </c>
      <c r="X55" s="144" t="s">
        <v>489</v>
      </c>
      <c r="Y55" s="147" t="s">
        <v>489</v>
      </c>
      <c r="Z55" s="147" t="s">
        <v>489</v>
      </c>
      <c r="AA55" s="158"/>
      <c r="AB55" s="147" t="s">
        <v>489</v>
      </c>
    </row>
    <row r="56" spans="1:28" ht="30" customHeight="1">
      <c r="A56" s="144" t="s">
        <v>2029</v>
      </c>
      <c r="B56" s="144" t="s">
        <v>1010</v>
      </c>
      <c r="C56" s="144" t="s">
        <v>1015</v>
      </c>
      <c r="D56" s="156" t="s">
        <v>203</v>
      </c>
      <c r="E56" s="157">
        <v>0</v>
      </c>
      <c r="F56" s="144" t="s">
        <v>489</v>
      </c>
      <c r="G56" s="157">
        <v>0</v>
      </c>
      <c r="H56" s="144" t="s">
        <v>489</v>
      </c>
      <c r="I56" s="157">
        <v>0</v>
      </c>
      <c r="J56" s="144" t="s">
        <v>489</v>
      </c>
      <c r="K56" s="157">
        <v>0</v>
      </c>
      <c r="L56" s="144" t="s">
        <v>489</v>
      </c>
      <c r="M56" s="157">
        <v>750</v>
      </c>
      <c r="N56" s="144" t="s">
        <v>1269</v>
      </c>
      <c r="O56" s="157">
        <f t="shared" si="0"/>
        <v>750</v>
      </c>
      <c r="P56" s="157">
        <v>0</v>
      </c>
      <c r="Q56" s="157">
        <v>0</v>
      </c>
      <c r="R56" s="157">
        <v>0</v>
      </c>
      <c r="S56" s="157">
        <v>0</v>
      </c>
      <c r="T56" s="157">
        <v>0</v>
      </c>
      <c r="U56" s="157">
        <v>0</v>
      </c>
      <c r="V56" s="157">
        <v>0</v>
      </c>
      <c r="W56" s="144" t="s">
        <v>1281</v>
      </c>
      <c r="X56" s="144" t="s">
        <v>489</v>
      </c>
      <c r="Y56" s="147" t="s">
        <v>489</v>
      </c>
      <c r="Z56" s="147" t="s">
        <v>489</v>
      </c>
      <c r="AA56" s="158"/>
      <c r="AB56" s="147" t="s">
        <v>489</v>
      </c>
    </row>
    <row r="57" spans="1:28" ht="30" customHeight="1">
      <c r="A57" s="144" t="s">
        <v>2036</v>
      </c>
      <c r="B57" s="144" t="s">
        <v>1010</v>
      </c>
      <c r="C57" s="144" t="s">
        <v>1018</v>
      </c>
      <c r="D57" s="156" t="s">
        <v>203</v>
      </c>
      <c r="E57" s="157">
        <v>0</v>
      </c>
      <c r="F57" s="144" t="s">
        <v>489</v>
      </c>
      <c r="G57" s="157">
        <v>0</v>
      </c>
      <c r="H57" s="144" t="s">
        <v>489</v>
      </c>
      <c r="I57" s="157">
        <v>0</v>
      </c>
      <c r="J57" s="144" t="s">
        <v>489</v>
      </c>
      <c r="K57" s="157">
        <v>0</v>
      </c>
      <c r="L57" s="144" t="s">
        <v>489</v>
      </c>
      <c r="M57" s="157">
        <v>1041</v>
      </c>
      <c r="N57" s="144" t="s">
        <v>1269</v>
      </c>
      <c r="O57" s="157">
        <f t="shared" si="0"/>
        <v>1041</v>
      </c>
      <c r="P57" s="157">
        <v>0</v>
      </c>
      <c r="Q57" s="157">
        <v>0</v>
      </c>
      <c r="R57" s="157">
        <v>0</v>
      </c>
      <c r="S57" s="157">
        <v>0</v>
      </c>
      <c r="T57" s="157">
        <v>0</v>
      </c>
      <c r="U57" s="157">
        <v>0</v>
      </c>
      <c r="V57" s="157">
        <v>0</v>
      </c>
      <c r="W57" s="144" t="s">
        <v>1282</v>
      </c>
      <c r="X57" s="144" t="s">
        <v>489</v>
      </c>
      <c r="Y57" s="147" t="s">
        <v>489</v>
      </c>
      <c r="Z57" s="147" t="s">
        <v>489</v>
      </c>
      <c r="AA57" s="158"/>
      <c r="AB57" s="147" t="s">
        <v>489</v>
      </c>
    </row>
    <row r="58" spans="1:28" ht="30" customHeight="1">
      <c r="A58" s="144" t="s">
        <v>2045</v>
      </c>
      <c r="B58" s="144" t="s">
        <v>1010</v>
      </c>
      <c r="C58" s="144" t="s">
        <v>1023</v>
      </c>
      <c r="D58" s="156" t="s">
        <v>203</v>
      </c>
      <c r="E58" s="157">
        <v>0</v>
      </c>
      <c r="F58" s="144" t="s">
        <v>489</v>
      </c>
      <c r="G58" s="157">
        <v>0</v>
      </c>
      <c r="H58" s="144" t="s">
        <v>489</v>
      </c>
      <c r="I58" s="157">
        <v>0</v>
      </c>
      <c r="J58" s="144" t="s">
        <v>489</v>
      </c>
      <c r="K58" s="157">
        <v>0</v>
      </c>
      <c r="L58" s="144" t="s">
        <v>489</v>
      </c>
      <c r="M58" s="157">
        <v>1331</v>
      </c>
      <c r="N58" s="144" t="s">
        <v>1269</v>
      </c>
      <c r="O58" s="157">
        <f t="shared" si="0"/>
        <v>1331</v>
      </c>
      <c r="P58" s="157">
        <v>0</v>
      </c>
      <c r="Q58" s="157">
        <v>0</v>
      </c>
      <c r="R58" s="157">
        <v>0</v>
      </c>
      <c r="S58" s="157">
        <v>0</v>
      </c>
      <c r="T58" s="157">
        <v>0</v>
      </c>
      <c r="U58" s="157">
        <v>0</v>
      </c>
      <c r="V58" s="157">
        <v>0</v>
      </c>
      <c r="W58" s="144" t="s">
        <v>1283</v>
      </c>
      <c r="X58" s="144" t="s">
        <v>489</v>
      </c>
      <c r="Y58" s="147" t="s">
        <v>489</v>
      </c>
      <c r="Z58" s="147" t="s">
        <v>489</v>
      </c>
      <c r="AA58" s="158"/>
      <c r="AB58" s="147" t="s">
        <v>489</v>
      </c>
    </row>
    <row r="59" spans="1:28" ht="30" customHeight="1">
      <c r="A59" s="144" t="s">
        <v>2078</v>
      </c>
      <c r="B59" s="144" t="s">
        <v>1048</v>
      </c>
      <c r="C59" s="144" t="s">
        <v>1049</v>
      </c>
      <c r="D59" s="156" t="s">
        <v>842</v>
      </c>
      <c r="E59" s="157">
        <v>0</v>
      </c>
      <c r="F59" s="144" t="s">
        <v>489</v>
      </c>
      <c r="G59" s="157">
        <v>0</v>
      </c>
      <c r="H59" s="144" t="s">
        <v>489</v>
      </c>
      <c r="I59" s="157">
        <v>1280</v>
      </c>
      <c r="J59" s="144" t="s">
        <v>1284</v>
      </c>
      <c r="K59" s="157">
        <v>0</v>
      </c>
      <c r="L59" s="144" t="s">
        <v>489</v>
      </c>
      <c r="M59" s="157">
        <v>0</v>
      </c>
      <c r="N59" s="144" t="s">
        <v>489</v>
      </c>
      <c r="O59" s="157">
        <f t="shared" si="0"/>
        <v>1280</v>
      </c>
      <c r="P59" s="157">
        <v>0</v>
      </c>
      <c r="Q59" s="157">
        <v>0</v>
      </c>
      <c r="R59" s="157">
        <v>0</v>
      </c>
      <c r="S59" s="157">
        <v>0</v>
      </c>
      <c r="T59" s="157">
        <v>0</v>
      </c>
      <c r="U59" s="157">
        <v>0</v>
      </c>
      <c r="V59" s="157">
        <v>0</v>
      </c>
      <c r="W59" s="144" t="s">
        <v>1285</v>
      </c>
      <c r="X59" s="144" t="s">
        <v>489</v>
      </c>
      <c r="Y59" s="147" t="s">
        <v>489</v>
      </c>
      <c r="Z59" s="147" t="s">
        <v>489</v>
      </c>
      <c r="AA59" s="158"/>
      <c r="AB59" s="147" t="s">
        <v>489</v>
      </c>
    </row>
    <row r="60" spans="1:28" ht="30" customHeight="1">
      <c r="A60" s="144" t="s">
        <v>2080</v>
      </c>
      <c r="B60" s="144" t="s">
        <v>1050</v>
      </c>
      <c r="C60" s="144" t="s">
        <v>1051</v>
      </c>
      <c r="D60" s="156" t="s">
        <v>169</v>
      </c>
      <c r="E60" s="157">
        <v>0</v>
      </c>
      <c r="F60" s="144" t="s">
        <v>489</v>
      </c>
      <c r="G60" s="157">
        <v>360</v>
      </c>
      <c r="H60" s="144" t="s">
        <v>1286</v>
      </c>
      <c r="I60" s="157">
        <v>360</v>
      </c>
      <c r="J60" s="144" t="s">
        <v>1287</v>
      </c>
      <c r="K60" s="157">
        <v>0</v>
      </c>
      <c r="L60" s="144" t="s">
        <v>489</v>
      </c>
      <c r="M60" s="157">
        <v>0</v>
      </c>
      <c r="N60" s="144" t="s">
        <v>489</v>
      </c>
      <c r="O60" s="157">
        <f t="shared" si="0"/>
        <v>360</v>
      </c>
      <c r="P60" s="157">
        <v>0</v>
      </c>
      <c r="Q60" s="157">
        <v>0</v>
      </c>
      <c r="R60" s="157">
        <v>0</v>
      </c>
      <c r="S60" s="157">
        <v>0</v>
      </c>
      <c r="T60" s="157">
        <v>0</v>
      </c>
      <c r="U60" s="157">
        <v>0</v>
      </c>
      <c r="V60" s="157">
        <v>0</v>
      </c>
      <c r="W60" s="144" t="s">
        <v>1288</v>
      </c>
      <c r="X60" s="144" t="s">
        <v>489</v>
      </c>
      <c r="Y60" s="147" t="s">
        <v>489</v>
      </c>
      <c r="Z60" s="147" t="s">
        <v>489</v>
      </c>
      <c r="AA60" s="158"/>
      <c r="AB60" s="147" t="s">
        <v>489</v>
      </c>
    </row>
    <row r="61" spans="1:28" ht="30" customHeight="1">
      <c r="A61" s="144" t="s">
        <v>2346</v>
      </c>
      <c r="B61" s="144" t="s">
        <v>1154</v>
      </c>
      <c r="C61" s="144" t="s">
        <v>1155</v>
      </c>
      <c r="D61" s="156" t="s">
        <v>1101</v>
      </c>
      <c r="E61" s="157">
        <v>0</v>
      </c>
      <c r="F61" s="144" t="s">
        <v>489</v>
      </c>
      <c r="G61" s="157">
        <v>8744.44</v>
      </c>
      <c r="H61" s="144" t="s">
        <v>1289</v>
      </c>
      <c r="I61" s="157">
        <v>6838.88</v>
      </c>
      <c r="J61" s="144" t="s">
        <v>1290</v>
      </c>
      <c r="K61" s="157">
        <v>8744.44</v>
      </c>
      <c r="L61" s="144" t="s">
        <v>1291</v>
      </c>
      <c r="M61" s="157">
        <v>0</v>
      </c>
      <c r="N61" s="144" t="s">
        <v>489</v>
      </c>
      <c r="O61" s="157">
        <f t="shared" si="0"/>
        <v>6838.88</v>
      </c>
      <c r="P61" s="157">
        <v>0</v>
      </c>
      <c r="Q61" s="157">
        <v>0</v>
      </c>
      <c r="R61" s="157">
        <v>0</v>
      </c>
      <c r="S61" s="157">
        <v>0</v>
      </c>
      <c r="T61" s="157">
        <v>0</v>
      </c>
      <c r="U61" s="157">
        <v>0</v>
      </c>
      <c r="V61" s="157">
        <v>0</v>
      </c>
      <c r="W61" s="144" t="s">
        <v>1292</v>
      </c>
      <c r="X61" s="144" t="s">
        <v>489</v>
      </c>
      <c r="Y61" s="147" t="s">
        <v>489</v>
      </c>
      <c r="Z61" s="147" t="s">
        <v>489</v>
      </c>
      <c r="AA61" s="158"/>
      <c r="AB61" s="147" t="s">
        <v>489</v>
      </c>
    </row>
    <row r="62" spans="1:28" ht="30" customHeight="1">
      <c r="A62" s="144" t="s">
        <v>2381</v>
      </c>
      <c r="B62" s="144" t="s">
        <v>1161</v>
      </c>
      <c r="C62" s="144" t="s">
        <v>1170</v>
      </c>
      <c r="D62" s="156" t="s">
        <v>1101</v>
      </c>
      <c r="E62" s="157">
        <v>0</v>
      </c>
      <c r="F62" s="144" t="s">
        <v>489</v>
      </c>
      <c r="G62" s="157">
        <v>10555.55</v>
      </c>
      <c r="H62" s="144" t="s">
        <v>1293</v>
      </c>
      <c r="I62" s="157">
        <v>4772.22</v>
      </c>
      <c r="J62" s="144" t="s">
        <v>1294</v>
      </c>
      <c r="K62" s="157">
        <v>7988.88</v>
      </c>
      <c r="L62" s="144" t="s">
        <v>1291</v>
      </c>
      <c r="M62" s="157">
        <v>0</v>
      </c>
      <c r="N62" s="144" t="s">
        <v>489</v>
      </c>
      <c r="O62" s="157">
        <f t="shared" si="0"/>
        <v>4772.22</v>
      </c>
      <c r="P62" s="157">
        <v>0</v>
      </c>
      <c r="Q62" s="157">
        <v>0</v>
      </c>
      <c r="R62" s="157">
        <v>0</v>
      </c>
      <c r="S62" s="157">
        <v>0</v>
      </c>
      <c r="T62" s="157">
        <v>0</v>
      </c>
      <c r="U62" s="157">
        <v>0</v>
      </c>
      <c r="V62" s="157">
        <v>0</v>
      </c>
      <c r="W62" s="144" t="s">
        <v>1295</v>
      </c>
      <c r="X62" s="144" t="s">
        <v>489</v>
      </c>
      <c r="Y62" s="147" t="s">
        <v>489</v>
      </c>
      <c r="Z62" s="147" t="s">
        <v>489</v>
      </c>
      <c r="AA62" s="158"/>
      <c r="AB62" s="147" t="s">
        <v>489</v>
      </c>
    </row>
    <row r="63" spans="1:28" ht="30" customHeight="1">
      <c r="A63" s="144" t="s">
        <v>2354</v>
      </c>
      <c r="B63" s="144" t="s">
        <v>1161</v>
      </c>
      <c r="C63" s="144" t="s">
        <v>1162</v>
      </c>
      <c r="D63" s="156" t="s">
        <v>1101</v>
      </c>
      <c r="E63" s="157">
        <v>0</v>
      </c>
      <c r="F63" s="144" t="s">
        <v>489</v>
      </c>
      <c r="G63" s="157">
        <v>16777.77</v>
      </c>
      <c r="H63" s="144" t="s">
        <v>1293</v>
      </c>
      <c r="I63" s="157">
        <v>5797</v>
      </c>
      <c r="J63" s="144" t="s">
        <v>1296</v>
      </c>
      <c r="K63" s="157">
        <v>9000</v>
      </c>
      <c r="L63" s="144" t="s">
        <v>1291</v>
      </c>
      <c r="M63" s="157">
        <v>0</v>
      </c>
      <c r="N63" s="144" t="s">
        <v>489</v>
      </c>
      <c r="O63" s="157">
        <f t="shared" si="0"/>
        <v>5797</v>
      </c>
      <c r="P63" s="157">
        <v>0</v>
      </c>
      <c r="Q63" s="157">
        <v>0</v>
      </c>
      <c r="R63" s="157">
        <v>0</v>
      </c>
      <c r="S63" s="157">
        <v>0</v>
      </c>
      <c r="T63" s="157">
        <v>0</v>
      </c>
      <c r="U63" s="157">
        <v>0</v>
      </c>
      <c r="V63" s="157">
        <v>0</v>
      </c>
      <c r="W63" s="144" t="s">
        <v>1297</v>
      </c>
      <c r="X63" s="144" t="s">
        <v>489</v>
      </c>
      <c r="Y63" s="147" t="s">
        <v>489</v>
      </c>
      <c r="Z63" s="147" t="s">
        <v>489</v>
      </c>
      <c r="AA63" s="158"/>
      <c r="AB63" s="147" t="s">
        <v>489</v>
      </c>
    </row>
    <row r="64" spans="1:28" ht="30" customHeight="1">
      <c r="A64" s="144" t="s">
        <v>2383</v>
      </c>
      <c r="B64" s="144" t="s">
        <v>1171</v>
      </c>
      <c r="C64" s="144" t="s">
        <v>1172</v>
      </c>
      <c r="D64" s="156" t="s">
        <v>1101</v>
      </c>
      <c r="E64" s="157">
        <v>0</v>
      </c>
      <c r="F64" s="144" t="s">
        <v>489</v>
      </c>
      <c r="G64" s="157">
        <v>3494.44</v>
      </c>
      <c r="H64" s="144" t="s">
        <v>1298</v>
      </c>
      <c r="I64" s="157">
        <v>3722.22</v>
      </c>
      <c r="J64" s="144" t="s">
        <v>1290</v>
      </c>
      <c r="K64" s="157">
        <v>3483.33</v>
      </c>
      <c r="L64" s="144" t="s">
        <v>1291</v>
      </c>
      <c r="M64" s="157">
        <v>0</v>
      </c>
      <c r="N64" s="144" t="s">
        <v>489</v>
      </c>
      <c r="O64" s="157">
        <f t="shared" si="0"/>
        <v>3483.33</v>
      </c>
      <c r="P64" s="157">
        <v>0</v>
      </c>
      <c r="Q64" s="157">
        <v>0</v>
      </c>
      <c r="R64" s="157">
        <v>0</v>
      </c>
      <c r="S64" s="157">
        <v>0</v>
      </c>
      <c r="T64" s="157">
        <v>0</v>
      </c>
      <c r="U64" s="157">
        <v>0</v>
      </c>
      <c r="V64" s="157">
        <v>0</v>
      </c>
      <c r="W64" s="144" t="s">
        <v>1299</v>
      </c>
      <c r="X64" s="144" t="s">
        <v>489</v>
      </c>
      <c r="Y64" s="147" t="s">
        <v>489</v>
      </c>
      <c r="Z64" s="147" t="s">
        <v>489</v>
      </c>
      <c r="AA64" s="158"/>
      <c r="AB64" s="147" t="s">
        <v>489</v>
      </c>
    </row>
    <row r="65" spans="1:28" ht="30" customHeight="1">
      <c r="A65" s="144" t="s">
        <v>2286</v>
      </c>
      <c r="B65" s="144" t="s">
        <v>1122</v>
      </c>
      <c r="C65" s="144" t="s">
        <v>736</v>
      </c>
      <c r="D65" s="156" t="s">
        <v>309</v>
      </c>
      <c r="E65" s="157">
        <v>0</v>
      </c>
      <c r="F65" s="144" t="s">
        <v>489</v>
      </c>
      <c r="G65" s="157">
        <v>0</v>
      </c>
      <c r="H65" s="144" t="s">
        <v>489</v>
      </c>
      <c r="I65" s="157">
        <v>0</v>
      </c>
      <c r="J65" s="144" t="s">
        <v>489</v>
      </c>
      <c r="K65" s="157">
        <v>0</v>
      </c>
      <c r="L65" s="144" t="s">
        <v>489</v>
      </c>
      <c r="M65" s="157">
        <v>2960</v>
      </c>
      <c r="N65" s="144" t="s">
        <v>489</v>
      </c>
      <c r="O65" s="157">
        <f t="shared" si="0"/>
        <v>2960</v>
      </c>
      <c r="P65" s="157">
        <v>0</v>
      </c>
      <c r="Q65" s="157">
        <v>0</v>
      </c>
      <c r="R65" s="157">
        <v>0</v>
      </c>
      <c r="S65" s="157">
        <v>0</v>
      </c>
      <c r="T65" s="157">
        <v>0</v>
      </c>
      <c r="U65" s="157">
        <v>0</v>
      </c>
      <c r="V65" s="157">
        <v>0</v>
      </c>
      <c r="W65" s="144" t="s">
        <v>1300</v>
      </c>
      <c r="X65" s="144" t="s">
        <v>489</v>
      </c>
      <c r="Y65" s="147" t="s">
        <v>489</v>
      </c>
      <c r="Z65" s="147" t="s">
        <v>489</v>
      </c>
      <c r="AA65" s="158"/>
      <c r="AB65" s="147" t="s">
        <v>489</v>
      </c>
    </row>
    <row r="66" spans="1:28" ht="30" customHeight="1">
      <c r="A66" s="144" t="s">
        <v>2293</v>
      </c>
      <c r="B66" s="144" t="s">
        <v>1122</v>
      </c>
      <c r="C66" s="144" t="s">
        <v>737</v>
      </c>
      <c r="D66" s="156" t="s">
        <v>309</v>
      </c>
      <c r="E66" s="157">
        <v>0</v>
      </c>
      <c r="F66" s="144" t="s">
        <v>489</v>
      </c>
      <c r="G66" s="157">
        <v>0</v>
      </c>
      <c r="H66" s="144" t="s">
        <v>489</v>
      </c>
      <c r="I66" s="157">
        <v>0</v>
      </c>
      <c r="J66" s="144" t="s">
        <v>489</v>
      </c>
      <c r="K66" s="157">
        <v>0</v>
      </c>
      <c r="L66" s="144" t="s">
        <v>489</v>
      </c>
      <c r="M66" s="157">
        <v>6277</v>
      </c>
      <c r="N66" s="144" t="s">
        <v>489</v>
      </c>
      <c r="O66" s="157">
        <f t="shared" si="0"/>
        <v>6277</v>
      </c>
      <c r="P66" s="157">
        <v>0</v>
      </c>
      <c r="Q66" s="157">
        <v>0</v>
      </c>
      <c r="R66" s="157">
        <v>0</v>
      </c>
      <c r="S66" s="157">
        <v>0</v>
      </c>
      <c r="T66" s="157">
        <v>0</v>
      </c>
      <c r="U66" s="157">
        <v>0</v>
      </c>
      <c r="V66" s="157">
        <v>0</v>
      </c>
      <c r="W66" s="144" t="s">
        <v>1301</v>
      </c>
      <c r="X66" s="144" t="s">
        <v>489</v>
      </c>
      <c r="Y66" s="147" t="s">
        <v>489</v>
      </c>
      <c r="Z66" s="147" t="s">
        <v>489</v>
      </c>
      <c r="AA66" s="158"/>
      <c r="AB66" s="147" t="s">
        <v>489</v>
      </c>
    </row>
    <row r="67" spans="1:28" ht="30" customHeight="1">
      <c r="A67" s="144" t="s">
        <v>2251</v>
      </c>
      <c r="B67" s="144" t="s">
        <v>1073</v>
      </c>
      <c r="C67" s="144" t="s">
        <v>819</v>
      </c>
      <c r="D67" s="156" t="s">
        <v>309</v>
      </c>
      <c r="E67" s="157">
        <v>0</v>
      </c>
      <c r="F67" s="144" t="s">
        <v>489</v>
      </c>
      <c r="G67" s="157">
        <v>0</v>
      </c>
      <c r="H67" s="144" t="s">
        <v>489</v>
      </c>
      <c r="I67" s="157">
        <v>0</v>
      </c>
      <c r="J67" s="144" t="s">
        <v>489</v>
      </c>
      <c r="K67" s="157">
        <v>0</v>
      </c>
      <c r="L67" s="144" t="s">
        <v>489</v>
      </c>
      <c r="M67" s="157">
        <v>2777</v>
      </c>
      <c r="N67" s="144" t="s">
        <v>489</v>
      </c>
      <c r="O67" s="157">
        <f t="shared" si="0"/>
        <v>2777</v>
      </c>
      <c r="P67" s="157">
        <v>0</v>
      </c>
      <c r="Q67" s="157">
        <v>0</v>
      </c>
      <c r="R67" s="157">
        <v>0</v>
      </c>
      <c r="S67" s="157">
        <v>0</v>
      </c>
      <c r="T67" s="157">
        <v>0</v>
      </c>
      <c r="U67" s="157">
        <v>0</v>
      </c>
      <c r="V67" s="157">
        <v>0</v>
      </c>
      <c r="W67" s="144" t="s">
        <v>1302</v>
      </c>
      <c r="X67" s="144" t="s">
        <v>489</v>
      </c>
      <c r="Y67" s="147" t="s">
        <v>489</v>
      </c>
      <c r="Z67" s="147" t="s">
        <v>489</v>
      </c>
      <c r="AA67" s="158"/>
      <c r="AB67" s="147" t="s">
        <v>489</v>
      </c>
    </row>
    <row r="68" spans="1:28" ht="30" customHeight="1">
      <c r="A68" s="144" t="s">
        <v>2258</v>
      </c>
      <c r="B68" s="144" t="s">
        <v>1073</v>
      </c>
      <c r="C68" s="144" t="s">
        <v>820</v>
      </c>
      <c r="D68" s="156" t="s">
        <v>309</v>
      </c>
      <c r="E68" s="157">
        <v>0</v>
      </c>
      <c r="F68" s="144" t="s">
        <v>489</v>
      </c>
      <c r="G68" s="157">
        <v>0</v>
      </c>
      <c r="H68" s="144" t="s">
        <v>489</v>
      </c>
      <c r="I68" s="157">
        <v>0</v>
      </c>
      <c r="J68" s="144" t="s">
        <v>489</v>
      </c>
      <c r="K68" s="157">
        <v>0</v>
      </c>
      <c r="L68" s="144" t="s">
        <v>489</v>
      </c>
      <c r="M68" s="157">
        <v>3062</v>
      </c>
      <c r="N68" s="144" t="s">
        <v>489</v>
      </c>
      <c r="O68" s="157">
        <f t="shared" si="0"/>
        <v>3062</v>
      </c>
      <c r="P68" s="157">
        <v>0</v>
      </c>
      <c r="Q68" s="157">
        <v>0</v>
      </c>
      <c r="R68" s="157">
        <v>0</v>
      </c>
      <c r="S68" s="157">
        <v>0</v>
      </c>
      <c r="T68" s="157">
        <v>0</v>
      </c>
      <c r="U68" s="157">
        <v>0</v>
      </c>
      <c r="V68" s="157">
        <v>0</v>
      </c>
      <c r="W68" s="144" t="s">
        <v>1303</v>
      </c>
      <c r="X68" s="144" t="s">
        <v>489</v>
      </c>
      <c r="Y68" s="147" t="s">
        <v>489</v>
      </c>
      <c r="Z68" s="147" t="s">
        <v>489</v>
      </c>
      <c r="AA68" s="158"/>
      <c r="AB68" s="147" t="s">
        <v>489</v>
      </c>
    </row>
    <row r="69" spans="1:28" ht="30" customHeight="1">
      <c r="A69" s="144" t="s">
        <v>2265</v>
      </c>
      <c r="B69" s="144" t="s">
        <v>1073</v>
      </c>
      <c r="C69" s="144" t="s">
        <v>821</v>
      </c>
      <c r="D69" s="156" t="s">
        <v>309</v>
      </c>
      <c r="E69" s="157">
        <v>0</v>
      </c>
      <c r="F69" s="144" t="s">
        <v>489</v>
      </c>
      <c r="G69" s="157">
        <v>0</v>
      </c>
      <c r="H69" s="144" t="s">
        <v>489</v>
      </c>
      <c r="I69" s="157">
        <v>0</v>
      </c>
      <c r="J69" s="144" t="s">
        <v>489</v>
      </c>
      <c r="K69" s="157">
        <v>0</v>
      </c>
      <c r="L69" s="144" t="s">
        <v>489</v>
      </c>
      <c r="M69" s="157">
        <v>3862</v>
      </c>
      <c r="N69" s="144" t="s">
        <v>489</v>
      </c>
      <c r="O69" s="157">
        <f t="shared" si="0"/>
        <v>3862</v>
      </c>
      <c r="P69" s="157">
        <v>0</v>
      </c>
      <c r="Q69" s="157">
        <v>0</v>
      </c>
      <c r="R69" s="157">
        <v>0</v>
      </c>
      <c r="S69" s="157">
        <v>0</v>
      </c>
      <c r="T69" s="157">
        <v>0</v>
      </c>
      <c r="U69" s="157">
        <v>0</v>
      </c>
      <c r="V69" s="157">
        <v>0</v>
      </c>
      <c r="W69" s="144" t="s">
        <v>1304</v>
      </c>
      <c r="X69" s="144" t="s">
        <v>489</v>
      </c>
      <c r="Y69" s="147" t="s">
        <v>489</v>
      </c>
      <c r="Z69" s="147" t="s">
        <v>489</v>
      </c>
      <c r="AA69" s="158"/>
      <c r="AB69" s="147" t="s">
        <v>489</v>
      </c>
    </row>
    <row r="70" spans="1:28" ht="30" customHeight="1">
      <c r="A70" s="144" t="s">
        <v>2272</v>
      </c>
      <c r="B70" s="144" t="s">
        <v>1073</v>
      </c>
      <c r="C70" s="144" t="s">
        <v>734</v>
      </c>
      <c r="D70" s="156" t="s">
        <v>309</v>
      </c>
      <c r="E70" s="157">
        <v>0</v>
      </c>
      <c r="F70" s="144" t="s">
        <v>489</v>
      </c>
      <c r="G70" s="157">
        <v>0</v>
      </c>
      <c r="H70" s="144" t="s">
        <v>489</v>
      </c>
      <c r="I70" s="157">
        <v>0</v>
      </c>
      <c r="J70" s="144" t="s">
        <v>489</v>
      </c>
      <c r="K70" s="157">
        <v>0</v>
      </c>
      <c r="L70" s="144" t="s">
        <v>489</v>
      </c>
      <c r="M70" s="157">
        <v>4934</v>
      </c>
      <c r="N70" s="144" t="s">
        <v>489</v>
      </c>
      <c r="O70" s="157">
        <f t="shared" ref="O70:O133" si="1">SMALL(E70:M70,COUNTIF(E70:M70,0)+1)</f>
        <v>4934</v>
      </c>
      <c r="P70" s="157">
        <v>0</v>
      </c>
      <c r="Q70" s="157">
        <v>0</v>
      </c>
      <c r="R70" s="157">
        <v>0</v>
      </c>
      <c r="S70" s="157">
        <v>0</v>
      </c>
      <c r="T70" s="157">
        <v>0</v>
      </c>
      <c r="U70" s="157">
        <v>0</v>
      </c>
      <c r="V70" s="157">
        <v>0</v>
      </c>
      <c r="W70" s="144" t="s">
        <v>1305</v>
      </c>
      <c r="X70" s="144" t="s">
        <v>489</v>
      </c>
      <c r="Y70" s="147" t="s">
        <v>489</v>
      </c>
      <c r="Z70" s="147" t="s">
        <v>489</v>
      </c>
      <c r="AA70" s="158"/>
      <c r="AB70" s="147" t="s">
        <v>489</v>
      </c>
    </row>
    <row r="71" spans="1:28" ht="30" customHeight="1">
      <c r="A71" s="144" t="s">
        <v>2139</v>
      </c>
      <c r="B71" s="144" t="s">
        <v>1073</v>
      </c>
      <c r="C71" s="144" t="s">
        <v>736</v>
      </c>
      <c r="D71" s="156" t="s">
        <v>309</v>
      </c>
      <c r="E71" s="157">
        <v>0</v>
      </c>
      <c r="F71" s="144" t="s">
        <v>489</v>
      </c>
      <c r="G71" s="157">
        <v>0</v>
      </c>
      <c r="H71" s="144" t="s">
        <v>489</v>
      </c>
      <c r="I71" s="157">
        <v>0</v>
      </c>
      <c r="J71" s="144" t="s">
        <v>489</v>
      </c>
      <c r="K71" s="157">
        <v>0</v>
      </c>
      <c r="L71" s="144" t="s">
        <v>489</v>
      </c>
      <c r="M71" s="157">
        <v>5921</v>
      </c>
      <c r="N71" s="144" t="s">
        <v>489</v>
      </c>
      <c r="O71" s="157">
        <f t="shared" si="1"/>
        <v>5921</v>
      </c>
      <c r="P71" s="157">
        <v>0</v>
      </c>
      <c r="Q71" s="157">
        <v>0</v>
      </c>
      <c r="R71" s="157">
        <v>0</v>
      </c>
      <c r="S71" s="157">
        <v>0</v>
      </c>
      <c r="T71" s="157">
        <v>0</v>
      </c>
      <c r="U71" s="157">
        <v>0</v>
      </c>
      <c r="V71" s="157">
        <v>0</v>
      </c>
      <c r="W71" s="144" t="s">
        <v>1306</v>
      </c>
      <c r="X71" s="144" t="s">
        <v>489</v>
      </c>
      <c r="Y71" s="147" t="s">
        <v>489</v>
      </c>
      <c r="Z71" s="147" t="s">
        <v>489</v>
      </c>
      <c r="AA71" s="158"/>
      <c r="AB71" s="147" t="s">
        <v>489</v>
      </c>
    </row>
    <row r="72" spans="1:28" ht="30" customHeight="1">
      <c r="A72" s="144" t="s">
        <v>2279</v>
      </c>
      <c r="B72" s="144" t="s">
        <v>1073</v>
      </c>
      <c r="C72" s="144" t="s">
        <v>737</v>
      </c>
      <c r="D72" s="156" t="s">
        <v>309</v>
      </c>
      <c r="E72" s="157">
        <v>0</v>
      </c>
      <c r="F72" s="144" t="s">
        <v>489</v>
      </c>
      <c r="G72" s="157">
        <v>0</v>
      </c>
      <c r="H72" s="144" t="s">
        <v>489</v>
      </c>
      <c r="I72" s="157">
        <v>0</v>
      </c>
      <c r="J72" s="144" t="s">
        <v>489</v>
      </c>
      <c r="K72" s="157">
        <v>0</v>
      </c>
      <c r="L72" s="144" t="s">
        <v>489</v>
      </c>
      <c r="M72" s="157">
        <v>10338</v>
      </c>
      <c r="N72" s="144" t="s">
        <v>489</v>
      </c>
      <c r="O72" s="157">
        <f t="shared" si="1"/>
        <v>10338</v>
      </c>
      <c r="P72" s="157">
        <v>0</v>
      </c>
      <c r="Q72" s="157">
        <v>0</v>
      </c>
      <c r="R72" s="157">
        <v>0</v>
      </c>
      <c r="S72" s="157">
        <v>0</v>
      </c>
      <c r="T72" s="157">
        <v>0</v>
      </c>
      <c r="U72" s="157">
        <v>0</v>
      </c>
      <c r="V72" s="157">
        <v>0</v>
      </c>
      <c r="W72" s="144" t="s">
        <v>1307</v>
      </c>
      <c r="X72" s="144" t="s">
        <v>489</v>
      </c>
      <c r="Y72" s="147" t="s">
        <v>489</v>
      </c>
      <c r="Z72" s="147" t="s">
        <v>489</v>
      </c>
      <c r="AA72" s="158"/>
      <c r="AB72" s="147" t="s">
        <v>489</v>
      </c>
    </row>
    <row r="73" spans="1:28" ht="30" customHeight="1">
      <c r="A73" s="144" t="s">
        <v>2360</v>
      </c>
      <c r="B73" s="144" t="s">
        <v>1046</v>
      </c>
      <c r="C73" s="144" t="s">
        <v>1164</v>
      </c>
      <c r="D73" s="156" t="s">
        <v>671</v>
      </c>
      <c r="E73" s="157">
        <v>0</v>
      </c>
      <c r="F73" s="144" t="s">
        <v>489</v>
      </c>
      <c r="G73" s="157">
        <v>2080</v>
      </c>
      <c r="H73" s="144" t="s">
        <v>1308</v>
      </c>
      <c r="I73" s="157">
        <v>2236</v>
      </c>
      <c r="J73" s="144" t="s">
        <v>1309</v>
      </c>
      <c r="K73" s="157">
        <v>0</v>
      </c>
      <c r="L73" s="144" t="s">
        <v>489</v>
      </c>
      <c r="M73" s="157">
        <v>0</v>
      </c>
      <c r="N73" s="144" t="s">
        <v>489</v>
      </c>
      <c r="O73" s="157">
        <f t="shared" si="1"/>
        <v>2080</v>
      </c>
      <c r="P73" s="157">
        <v>0</v>
      </c>
      <c r="Q73" s="157">
        <v>0</v>
      </c>
      <c r="R73" s="157">
        <v>0</v>
      </c>
      <c r="S73" s="157">
        <v>0</v>
      </c>
      <c r="T73" s="157">
        <v>0</v>
      </c>
      <c r="U73" s="157">
        <v>0</v>
      </c>
      <c r="V73" s="157">
        <v>0</v>
      </c>
      <c r="W73" s="144" t="s">
        <v>1310</v>
      </c>
      <c r="X73" s="144" t="s">
        <v>489</v>
      </c>
      <c r="Y73" s="147" t="s">
        <v>489</v>
      </c>
      <c r="Z73" s="147" t="s">
        <v>489</v>
      </c>
      <c r="AA73" s="158"/>
      <c r="AB73" s="147" t="s">
        <v>489</v>
      </c>
    </row>
    <row r="74" spans="1:28" ht="30" customHeight="1">
      <c r="A74" s="144" t="s">
        <v>2367</v>
      </c>
      <c r="B74" s="144" t="s">
        <v>1046</v>
      </c>
      <c r="C74" s="144" t="s">
        <v>1166</v>
      </c>
      <c r="D74" s="156" t="s">
        <v>671</v>
      </c>
      <c r="E74" s="157">
        <v>0</v>
      </c>
      <c r="F74" s="144" t="s">
        <v>489</v>
      </c>
      <c r="G74" s="157">
        <v>2281</v>
      </c>
      <c r="H74" s="144" t="s">
        <v>1308</v>
      </c>
      <c r="I74" s="157">
        <v>2519</v>
      </c>
      <c r="J74" s="144" t="s">
        <v>1309</v>
      </c>
      <c r="K74" s="157">
        <v>0</v>
      </c>
      <c r="L74" s="144" t="s">
        <v>489</v>
      </c>
      <c r="M74" s="157">
        <v>0</v>
      </c>
      <c r="N74" s="144" t="s">
        <v>489</v>
      </c>
      <c r="O74" s="157">
        <f t="shared" si="1"/>
        <v>2281</v>
      </c>
      <c r="P74" s="157">
        <v>0</v>
      </c>
      <c r="Q74" s="157">
        <v>0</v>
      </c>
      <c r="R74" s="157">
        <v>0</v>
      </c>
      <c r="S74" s="157">
        <v>0</v>
      </c>
      <c r="T74" s="157">
        <v>0</v>
      </c>
      <c r="U74" s="157">
        <v>0</v>
      </c>
      <c r="V74" s="157">
        <v>0</v>
      </c>
      <c r="W74" s="144" t="s">
        <v>1311</v>
      </c>
      <c r="X74" s="144" t="s">
        <v>489</v>
      </c>
      <c r="Y74" s="147" t="s">
        <v>489</v>
      </c>
      <c r="Z74" s="147" t="s">
        <v>489</v>
      </c>
      <c r="AA74" s="158"/>
      <c r="AB74" s="147" t="s">
        <v>489</v>
      </c>
    </row>
    <row r="75" spans="1:28" ht="30" customHeight="1">
      <c r="A75" s="144" t="s">
        <v>2148</v>
      </c>
      <c r="B75" s="144" t="s">
        <v>1046</v>
      </c>
      <c r="C75" s="144" t="s">
        <v>1077</v>
      </c>
      <c r="D75" s="156" t="s">
        <v>671</v>
      </c>
      <c r="E75" s="157">
        <v>0</v>
      </c>
      <c r="F75" s="144" t="s">
        <v>489</v>
      </c>
      <c r="G75" s="157">
        <v>2417</v>
      </c>
      <c r="H75" s="144" t="s">
        <v>1308</v>
      </c>
      <c r="I75" s="157">
        <v>2740</v>
      </c>
      <c r="J75" s="144" t="s">
        <v>1309</v>
      </c>
      <c r="K75" s="157">
        <v>0</v>
      </c>
      <c r="L75" s="144" t="s">
        <v>489</v>
      </c>
      <c r="M75" s="157">
        <v>0</v>
      </c>
      <c r="N75" s="144" t="s">
        <v>489</v>
      </c>
      <c r="O75" s="157">
        <f t="shared" si="1"/>
        <v>2417</v>
      </c>
      <c r="P75" s="157">
        <v>0</v>
      </c>
      <c r="Q75" s="157">
        <v>0</v>
      </c>
      <c r="R75" s="157">
        <v>0</v>
      </c>
      <c r="S75" s="157">
        <v>0</v>
      </c>
      <c r="T75" s="157">
        <v>0</v>
      </c>
      <c r="U75" s="157">
        <v>0</v>
      </c>
      <c r="V75" s="157">
        <v>0</v>
      </c>
      <c r="W75" s="144" t="s">
        <v>1312</v>
      </c>
      <c r="X75" s="144" t="s">
        <v>489</v>
      </c>
      <c r="Y75" s="147" t="s">
        <v>489</v>
      </c>
      <c r="Z75" s="147" t="s">
        <v>489</v>
      </c>
      <c r="AA75" s="158"/>
      <c r="AB75" s="147" t="s">
        <v>489</v>
      </c>
    </row>
    <row r="76" spans="1:28" ht="30" customHeight="1">
      <c r="A76" s="144" t="s">
        <v>2076</v>
      </c>
      <c r="B76" s="144" t="s">
        <v>1046</v>
      </c>
      <c r="C76" s="144" t="s">
        <v>1047</v>
      </c>
      <c r="D76" s="156" t="s">
        <v>671</v>
      </c>
      <c r="E76" s="157">
        <v>0</v>
      </c>
      <c r="F76" s="144" t="s">
        <v>489</v>
      </c>
      <c r="G76" s="157">
        <v>2708</v>
      </c>
      <c r="H76" s="144" t="s">
        <v>1308</v>
      </c>
      <c r="I76" s="157">
        <v>3087</v>
      </c>
      <c r="J76" s="144" t="s">
        <v>1309</v>
      </c>
      <c r="K76" s="157">
        <v>0</v>
      </c>
      <c r="L76" s="144" t="s">
        <v>489</v>
      </c>
      <c r="M76" s="157">
        <v>0</v>
      </c>
      <c r="N76" s="144" t="s">
        <v>489</v>
      </c>
      <c r="O76" s="157">
        <f t="shared" si="1"/>
        <v>2708</v>
      </c>
      <c r="P76" s="157">
        <v>0</v>
      </c>
      <c r="Q76" s="157">
        <v>0</v>
      </c>
      <c r="R76" s="157">
        <v>0</v>
      </c>
      <c r="S76" s="157">
        <v>0</v>
      </c>
      <c r="T76" s="157">
        <v>0</v>
      </c>
      <c r="U76" s="157">
        <v>0</v>
      </c>
      <c r="V76" s="157">
        <v>0</v>
      </c>
      <c r="W76" s="144" t="s">
        <v>1313</v>
      </c>
      <c r="X76" s="144" t="s">
        <v>489</v>
      </c>
      <c r="Y76" s="147" t="s">
        <v>489</v>
      </c>
      <c r="Z76" s="147" t="s">
        <v>489</v>
      </c>
      <c r="AA76" s="158"/>
      <c r="AB76" s="147" t="s">
        <v>489</v>
      </c>
    </row>
    <row r="77" spans="1:28" ht="30" customHeight="1">
      <c r="A77" s="144" t="s">
        <v>2155</v>
      </c>
      <c r="B77" s="144" t="s">
        <v>1046</v>
      </c>
      <c r="C77" s="144" t="s">
        <v>1079</v>
      </c>
      <c r="D77" s="156" t="s">
        <v>671</v>
      </c>
      <c r="E77" s="157">
        <v>0</v>
      </c>
      <c r="F77" s="144" t="s">
        <v>489</v>
      </c>
      <c r="G77" s="157">
        <v>3152</v>
      </c>
      <c r="H77" s="144" t="s">
        <v>1308</v>
      </c>
      <c r="I77" s="157">
        <v>3591</v>
      </c>
      <c r="J77" s="144" t="s">
        <v>1309</v>
      </c>
      <c r="K77" s="157">
        <v>0</v>
      </c>
      <c r="L77" s="144" t="s">
        <v>489</v>
      </c>
      <c r="M77" s="157">
        <v>0</v>
      </c>
      <c r="N77" s="144" t="s">
        <v>489</v>
      </c>
      <c r="O77" s="157">
        <f t="shared" si="1"/>
        <v>3152</v>
      </c>
      <c r="P77" s="157">
        <v>0</v>
      </c>
      <c r="Q77" s="157">
        <v>0</v>
      </c>
      <c r="R77" s="157">
        <v>0</v>
      </c>
      <c r="S77" s="157">
        <v>0</v>
      </c>
      <c r="T77" s="157">
        <v>0</v>
      </c>
      <c r="U77" s="157">
        <v>0</v>
      </c>
      <c r="V77" s="157">
        <v>0</v>
      </c>
      <c r="W77" s="144" t="s">
        <v>1314</v>
      </c>
      <c r="X77" s="144" t="s">
        <v>489</v>
      </c>
      <c r="Y77" s="147" t="s">
        <v>489</v>
      </c>
      <c r="Z77" s="147" t="s">
        <v>489</v>
      </c>
      <c r="AA77" s="158"/>
      <c r="AB77" s="147" t="s">
        <v>489</v>
      </c>
    </row>
    <row r="78" spans="1:28" ht="30" customHeight="1">
      <c r="A78" s="144" t="s">
        <v>2086</v>
      </c>
      <c r="B78" s="144" t="s">
        <v>1046</v>
      </c>
      <c r="C78" s="144" t="s">
        <v>1054</v>
      </c>
      <c r="D78" s="156" t="s">
        <v>671</v>
      </c>
      <c r="E78" s="157">
        <v>0</v>
      </c>
      <c r="F78" s="144" t="s">
        <v>489</v>
      </c>
      <c r="G78" s="157">
        <v>3367</v>
      </c>
      <c r="H78" s="144" t="s">
        <v>1308</v>
      </c>
      <c r="I78" s="157">
        <v>4001</v>
      </c>
      <c r="J78" s="144" t="s">
        <v>1309</v>
      </c>
      <c r="K78" s="157">
        <v>0</v>
      </c>
      <c r="L78" s="144" t="s">
        <v>489</v>
      </c>
      <c r="M78" s="157">
        <v>0</v>
      </c>
      <c r="N78" s="144" t="s">
        <v>489</v>
      </c>
      <c r="O78" s="157">
        <f t="shared" si="1"/>
        <v>3367</v>
      </c>
      <c r="P78" s="157">
        <v>0</v>
      </c>
      <c r="Q78" s="157">
        <v>0</v>
      </c>
      <c r="R78" s="157">
        <v>0</v>
      </c>
      <c r="S78" s="157">
        <v>0</v>
      </c>
      <c r="T78" s="157">
        <v>0</v>
      </c>
      <c r="U78" s="157">
        <v>0</v>
      </c>
      <c r="V78" s="157">
        <v>0</v>
      </c>
      <c r="W78" s="144" t="s">
        <v>1315</v>
      </c>
      <c r="X78" s="144" t="s">
        <v>489</v>
      </c>
      <c r="Y78" s="147" t="s">
        <v>489</v>
      </c>
      <c r="Z78" s="147" t="s">
        <v>489</v>
      </c>
      <c r="AA78" s="158"/>
      <c r="AB78" s="147" t="s">
        <v>489</v>
      </c>
    </row>
    <row r="79" spans="1:28" ht="30" customHeight="1">
      <c r="A79" s="144" t="s">
        <v>2093</v>
      </c>
      <c r="B79" s="144" t="s">
        <v>1046</v>
      </c>
      <c r="C79" s="144" t="s">
        <v>1056</v>
      </c>
      <c r="D79" s="156" t="s">
        <v>671</v>
      </c>
      <c r="E79" s="157">
        <v>0</v>
      </c>
      <c r="F79" s="144" t="s">
        <v>489</v>
      </c>
      <c r="G79" s="157">
        <v>7990</v>
      </c>
      <c r="H79" s="144" t="s">
        <v>1308</v>
      </c>
      <c r="I79" s="157">
        <v>7738</v>
      </c>
      <c r="J79" s="144" t="s">
        <v>1316</v>
      </c>
      <c r="K79" s="157">
        <v>0</v>
      </c>
      <c r="L79" s="144" t="s">
        <v>489</v>
      </c>
      <c r="M79" s="157">
        <v>0</v>
      </c>
      <c r="N79" s="144" t="s">
        <v>489</v>
      </c>
      <c r="O79" s="157">
        <f t="shared" si="1"/>
        <v>7738</v>
      </c>
      <c r="P79" s="157">
        <v>0</v>
      </c>
      <c r="Q79" s="157">
        <v>0</v>
      </c>
      <c r="R79" s="157">
        <v>0</v>
      </c>
      <c r="S79" s="157">
        <v>0</v>
      </c>
      <c r="T79" s="157">
        <v>0</v>
      </c>
      <c r="U79" s="157">
        <v>0</v>
      </c>
      <c r="V79" s="157">
        <v>0</v>
      </c>
      <c r="W79" s="144" t="s">
        <v>1317</v>
      </c>
      <c r="X79" s="144" t="s">
        <v>489</v>
      </c>
      <c r="Y79" s="147" t="s">
        <v>489</v>
      </c>
      <c r="Z79" s="147" t="s">
        <v>489</v>
      </c>
      <c r="AA79" s="158"/>
      <c r="AB79" s="147" t="s">
        <v>489</v>
      </c>
    </row>
    <row r="80" spans="1:28" ht="30" customHeight="1">
      <c r="A80" s="144" t="s">
        <v>2100</v>
      </c>
      <c r="B80" s="144" t="s">
        <v>1046</v>
      </c>
      <c r="C80" s="144" t="s">
        <v>1058</v>
      </c>
      <c r="D80" s="156" t="s">
        <v>671</v>
      </c>
      <c r="E80" s="157">
        <v>0</v>
      </c>
      <c r="F80" s="144" t="s">
        <v>489</v>
      </c>
      <c r="G80" s="157">
        <v>10594</v>
      </c>
      <c r="H80" s="144" t="s">
        <v>1308</v>
      </c>
      <c r="I80" s="157">
        <v>10902</v>
      </c>
      <c r="J80" s="144" t="s">
        <v>1316</v>
      </c>
      <c r="K80" s="157">
        <v>0</v>
      </c>
      <c r="L80" s="144" t="s">
        <v>489</v>
      </c>
      <c r="M80" s="157">
        <v>0</v>
      </c>
      <c r="N80" s="144" t="s">
        <v>489</v>
      </c>
      <c r="O80" s="157">
        <f t="shared" si="1"/>
        <v>10594</v>
      </c>
      <c r="P80" s="157">
        <v>0</v>
      </c>
      <c r="Q80" s="157">
        <v>0</v>
      </c>
      <c r="R80" s="157">
        <v>0</v>
      </c>
      <c r="S80" s="157">
        <v>0</v>
      </c>
      <c r="T80" s="157">
        <v>0</v>
      </c>
      <c r="U80" s="157">
        <v>0</v>
      </c>
      <c r="V80" s="157">
        <v>0</v>
      </c>
      <c r="W80" s="144" t="s">
        <v>1318</v>
      </c>
      <c r="X80" s="144" t="s">
        <v>489</v>
      </c>
      <c r="Y80" s="147" t="s">
        <v>489</v>
      </c>
      <c r="Z80" s="147" t="s">
        <v>489</v>
      </c>
      <c r="AA80" s="158"/>
      <c r="AB80" s="147" t="s">
        <v>489</v>
      </c>
    </row>
    <row r="81" spans="1:28" ht="30" customHeight="1">
      <c r="A81" s="144" t="s">
        <v>1632</v>
      </c>
      <c r="B81" s="144" t="s">
        <v>711</v>
      </c>
      <c r="C81" s="144" t="s">
        <v>712</v>
      </c>
      <c r="D81" s="156" t="s">
        <v>203</v>
      </c>
      <c r="E81" s="157">
        <v>0</v>
      </c>
      <c r="F81" s="144" t="s">
        <v>489</v>
      </c>
      <c r="G81" s="157">
        <v>4760</v>
      </c>
      <c r="H81" s="144" t="s">
        <v>1319</v>
      </c>
      <c r="I81" s="157">
        <v>5810</v>
      </c>
      <c r="J81" s="144" t="s">
        <v>1320</v>
      </c>
      <c r="K81" s="157">
        <v>0</v>
      </c>
      <c r="L81" s="144" t="s">
        <v>489</v>
      </c>
      <c r="M81" s="157">
        <v>0</v>
      </c>
      <c r="N81" s="144" t="s">
        <v>489</v>
      </c>
      <c r="O81" s="157">
        <f t="shared" si="1"/>
        <v>4760</v>
      </c>
      <c r="P81" s="157">
        <v>0</v>
      </c>
      <c r="Q81" s="157">
        <v>0</v>
      </c>
      <c r="R81" s="157">
        <v>0</v>
      </c>
      <c r="S81" s="157">
        <v>0</v>
      </c>
      <c r="T81" s="157">
        <v>0</v>
      </c>
      <c r="U81" s="157">
        <v>0</v>
      </c>
      <c r="V81" s="157">
        <v>0</v>
      </c>
      <c r="W81" s="144" t="s">
        <v>1321</v>
      </c>
      <c r="X81" s="144" t="s">
        <v>489</v>
      </c>
      <c r="Y81" s="147" t="s">
        <v>489</v>
      </c>
      <c r="Z81" s="147" t="s">
        <v>489</v>
      </c>
      <c r="AA81" s="158"/>
      <c r="AB81" s="147" t="s">
        <v>489</v>
      </c>
    </row>
    <row r="82" spans="1:28" ht="30" customHeight="1">
      <c r="A82" s="144" t="s">
        <v>1616</v>
      </c>
      <c r="B82" s="144" t="s">
        <v>699</v>
      </c>
      <c r="C82" s="144" t="s">
        <v>700</v>
      </c>
      <c r="D82" s="156" t="s">
        <v>203</v>
      </c>
      <c r="E82" s="157">
        <v>0</v>
      </c>
      <c r="F82" s="144" t="s">
        <v>489</v>
      </c>
      <c r="G82" s="157">
        <v>124480</v>
      </c>
      <c r="H82" s="144" t="s">
        <v>1322</v>
      </c>
      <c r="I82" s="157">
        <v>139650</v>
      </c>
      <c r="J82" s="144" t="s">
        <v>1323</v>
      </c>
      <c r="K82" s="157">
        <v>0</v>
      </c>
      <c r="L82" s="144" t="s">
        <v>489</v>
      </c>
      <c r="M82" s="157">
        <v>0</v>
      </c>
      <c r="N82" s="144" t="s">
        <v>489</v>
      </c>
      <c r="O82" s="157">
        <f t="shared" si="1"/>
        <v>124480</v>
      </c>
      <c r="P82" s="157">
        <v>0</v>
      </c>
      <c r="Q82" s="157">
        <v>0</v>
      </c>
      <c r="R82" s="157">
        <v>0</v>
      </c>
      <c r="S82" s="157">
        <v>0</v>
      </c>
      <c r="T82" s="157">
        <v>0</v>
      </c>
      <c r="U82" s="157">
        <v>0</v>
      </c>
      <c r="V82" s="157">
        <v>0</v>
      </c>
      <c r="W82" s="144" t="s">
        <v>1324</v>
      </c>
      <c r="X82" s="144" t="s">
        <v>489</v>
      </c>
      <c r="Y82" s="147" t="s">
        <v>489</v>
      </c>
      <c r="Z82" s="147" t="s">
        <v>489</v>
      </c>
      <c r="AA82" s="158"/>
      <c r="AB82" s="147" t="s">
        <v>489</v>
      </c>
    </row>
    <row r="83" spans="1:28" ht="30" customHeight="1">
      <c r="A83" s="144" t="s">
        <v>1612</v>
      </c>
      <c r="B83" s="144" t="s">
        <v>696</v>
      </c>
      <c r="C83" s="144" t="s">
        <v>697</v>
      </c>
      <c r="D83" s="156" t="s">
        <v>203</v>
      </c>
      <c r="E83" s="157">
        <v>0</v>
      </c>
      <c r="F83" s="144" t="s">
        <v>489</v>
      </c>
      <c r="G83" s="157">
        <v>18200</v>
      </c>
      <c r="H83" s="144" t="s">
        <v>1319</v>
      </c>
      <c r="I83" s="157">
        <v>19700</v>
      </c>
      <c r="J83" s="144" t="s">
        <v>1325</v>
      </c>
      <c r="K83" s="157">
        <v>0</v>
      </c>
      <c r="L83" s="144" t="s">
        <v>489</v>
      </c>
      <c r="M83" s="157">
        <v>0</v>
      </c>
      <c r="N83" s="144" t="s">
        <v>489</v>
      </c>
      <c r="O83" s="157">
        <f t="shared" si="1"/>
        <v>18200</v>
      </c>
      <c r="P83" s="157">
        <v>0</v>
      </c>
      <c r="Q83" s="157">
        <v>0</v>
      </c>
      <c r="R83" s="157">
        <v>0</v>
      </c>
      <c r="S83" s="157">
        <v>0</v>
      </c>
      <c r="T83" s="157">
        <v>0</v>
      </c>
      <c r="U83" s="157">
        <v>0</v>
      </c>
      <c r="V83" s="157">
        <v>0</v>
      </c>
      <c r="W83" s="144" t="s">
        <v>1326</v>
      </c>
      <c r="X83" s="144" t="s">
        <v>489</v>
      </c>
      <c r="Y83" s="147" t="s">
        <v>489</v>
      </c>
      <c r="Z83" s="147" t="s">
        <v>489</v>
      </c>
      <c r="AA83" s="158"/>
      <c r="AB83" s="147" t="s">
        <v>489</v>
      </c>
    </row>
    <row r="84" spans="1:28" ht="30" customHeight="1">
      <c r="A84" s="144" t="s">
        <v>1614</v>
      </c>
      <c r="B84" s="144" t="s">
        <v>696</v>
      </c>
      <c r="C84" s="144" t="s">
        <v>698</v>
      </c>
      <c r="D84" s="156" t="s">
        <v>203</v>
      </c>
      <c r="E84" s="157">
        <v>0</v>
      </c>
      <c r="F84" s="144" t="s">
        <v>489</v>
      </c>
      <c r="G84" s="157">
        <v>26080</v>
      </c>
      <c r="H84" s="144" t="s">
        <v>1319</v>
      </c>
      <c r="I84" s="157">
        <v>28400</v>
      </c>
      <c r="J84" s="144" t="s">
        <v>1325</v>
      </c>
      <c r="K84" s="157">
        <v>0</v>
      </c>
      <c r="L84" s="144" t="s">
        <v>489</v>
      </c>
      <c r="M84" s="157">
        <v>0</v>
      </c>
      <c r="N84" s="144" t="s">
        <v>489</v>
      </c>
      <c r="O84" s="157">
        <f t="shared" si="1"/>
        <v>26080</v>
      </c>
      <c r="P84" s="157">
        <v>0</v>
      </c>
      <c r="Q84" s="157">
        <v>0</v>
      </c>
      <c r="R84" s="157">
        <v>0</v>
      </c>
      <c r="S84" s="157">
        <v>0</v>
      </c>
      <c r="T84" s="157">
        <v>0</v>
      </c>
      <c r="U84" s="157">
        <v>0</v>
      </c>
      <c r="V84" s="157">
        <v>0</v>
      </c>
      <c r="W84" s="144" t="s">
        <v>1327</v>
      </c>
      <c r="X84" s="144" t="s">
        <v>489</v>
      </c>
      <c r="Y84" s="147" t="s">
        <v>489</v>
      </c>
      <c r="Z84" s="147" t="s">
        <v>489</v>
      </c>
      <c r="AA84" s="158"/>
      <c r="AB84" s="147" t="s">
        <v>489</v>
      </c>
    </row>
    <row r="85" spans="1:28" ht="30" customHeight="1">
      <c r="A85" s="144" t="s">
        <v>1626</v>
      </c>
      <c r="B85" s="144" t="s">
        <v>707</v>
      </c>
      <c r="C85" s="144" t="s">
        <v>708</v>
      </c>
      <c r="D85" s="156" t="s">
        <v>203</v>
      </c>
      <c r="E85" s="157">
        <v>0</v>
      </c>
      <c r="F85" s="144" t="s">
        <v>489</v>
      </c>
      <c r="G85" s="157">
        <v>112860</v>
      </c>
      <c r="H85" s="144" t="s">
        <v>1322</v>
      </c>
      <c r="I85" s="157">
        <v>126550</v>
      </c>
      <c r="J85" s="144" t="s">
        <v>1323</v>
      </c>
      <c r="K85" s="157">
        <v>0</v>
      </c>
      <c r="L85" s="144" t="s">
        <v>489</v>
      </c>
      <c r="M85" s="157">
        <v>0</v>
      </c>
      <c r="N85" s="144" t="s">
        <v>489</v>
      </c>
      <c r="O85" s="157">
        <f t="shared" si="1"/>
        <v>112860</v>
      </c>
      <c r="P85" s="157">
        <v>0</v>
      </c>
      <c r="Q85" s="157">
        <v>0</v>
      </c>
      <c r="R85" s="157">
        <v>0</v>
      </c>
      <c r="S85" s="157">
        <v>0</v>
      </c>
      <c r="T85" s="157">
        <v>0</v>
      </c>
      <c r="U85" s="157">
        <v>0</v>
      </c>
      <c r="V85" s="157">
        <v>0</v>
      </c>
      <c r="W85" s="144" t="s">
        <v>1328</v>
      </c>
      <c r="X85" s="144" t="s">
        <v>489</v>
      </c>
      <c r="Y85" s="147" t="s">
        <v>489</v>
      </c>
      <c r="Z85" s="147" t="s">
        <v>489</v>
      </c>
      <c r="AA85" s="158"/>
      <c r="AB85" s="147" t="s">
        <v>489</v>
      </c>
    </row>
    <row r="86" spans="1:28" ht="30" customHeight="1">
      <c r="A86" s="144" t="s">
        <v>1628</v>
      </c>
      <c r="B86" s="144" t="s">
        <v>707</v>
      </c>
      <c r="C86" s="144" t="s">
        <v>709</v>
      </c>
      <c r="D86" s="156" t="s">
        <v>203</v>
      </c>
      <c r="E86" s="157">
        <v>0</v>
      </c>
      <c r="F86" s="144" t="s">
        <v>489</v>
      </c>
      <c r="G86" s="157">
        <v>120000</v>
      </c>
      <c r="H86" s="144" t="s">
        <v>1329</v>
      </c>
      <c r="I86" s="157">
        <v>0</v>
      </c>
      <c r="J86" s="144" t="s">
        <v>489</v>
      </c>
      <c r="K86" s="157">
        <v>0</v>
      </c>
      <c r="L86" s="144" t="s">
        <v>489</v>
      </c>
      <c r="M86" s="157">
        <v>0</v>
      </c>
      <c r="N86" s="144" t="s">
        <v>489</v>
      </c>
      <c r="O86" s="157">
        <f t="shared" si="1"/>
        <v>120000</v>
      </c>
      <c r="P86" s="157">
        <v>0</v>
      </c>
      <c r="Q86" s="157">
        <v>0</v>
      </c>
      <c r="R86" s="157">
        <v>0</v>
      </c>
      <c r="S86" s="157">
        <v>0</v>
      </c>
      <c r="T86" s="157">
        <v>0</v>
      </c>
      <c r="U86" s="157">
        <v>0</v>
      </c>
      <c r="V86" s="157">
        <v>0</v>
      </c>
      <c r="W86" s="144" t="s">
        <v>1330</v>
      </c>
      <c r="X86" s="144" t="s">
        <v>489</v>
      </c>
      <c r="Y86" s="147" t="s">
        <v>489</v>
      </c>
      <c r="Z86" s="147" t="s">
        <v>489</v>
      </c>
      <c r="AA86" s="158"/>
      <c r="AB86" s="147" t="s">
        <v>489</v>
      </c>
    </row>
    <row r="87" spans="1:28" ht="30" customHeight="1">
      <c r="A87" s="144" t="s">
        <v>1821</v>
      </c>
      <c r="B87" s="144" t="s">
        <v>707</v>
      </c>
      <c r="C87" s="144" t="s">
        <v>804</v>
      </c>
      <c r="D87" s="156" t="s">
        <v>203</v>
      </c>
      <c r="E87" s="157">
        <v>0</v>
      </c>
      <c r="F87" s="144" t="s">
        <v>489</v>
      </c>
      <c r="G87" s="157">
        <v>140000</v>
      </c>
      <c r="H87" s="144" t="s">
        <v>1331</v>
      </c>
      <c r="I87" s="157">
        <v>0</v>
      </c>
      <c r="J87" s="144" t="s">
        <v>1332</v>
      </c>
      <c r="K87" s="157">
        <v>0</v>
      </c>
      <c r="L87" s="144" t="s">
        <v>489</v>
      </c>
      <c r="M87" s="157">
        <v>0</v>
      </c>
      <c r="N87" s="144" t="s">
        <v>489</v>
      </c>
      <c r="O87" s="157">
        <f t="shared" si="1"/>
        <v>140000</v>
      </c>
      <c r="P87" s="157">
        <v>0</v>
      </c>
      <c r="Q87" s="157">
        <v>0</v>
      </c>
      <c r="R87" s="157">
        <v>0</v>
      </c>
      <c r="S87" s="157">
        <v>0</v>
      </c>
      <c r="T87" s="157">
        <v>0</v>
      </c>
      <c r="U87" s="157">
        <v>0</v>
      </c>
      <c r="V87" s="157">
        <v>0</v>
      </c>
      <c r="W87" s="144" t="s">
        <v>1333</v>
      </c>
      <c r="X87" s="144" t="s">
        <v>489</v>
      </c>
      <c r="Y87" s="147" t="s">
        <v>489</v>
      </c>
      <c r="Z87" s="147" t="s">
        <v>489</v>
      </c>
      <c r="AA87" s="158"/>
      <c r="AB87" s="147" t="s">
        <v>489</v>
      </c>
    </row>
    <row r="88" spans="1:28" ht="30" customHeight="1">
      <c r="A88" s="144" t="s">
        <v>1630</v>
      </c>
      <c r="B88" s="144" t="s">
        <v>707</v>
      </c>
      <c r="C88" s="144" t="s">
        <v>710</v>
      </c>
      <c r="D88" s="156" t="s">
        <v>203</v>
      </c>
      <c r="E88" s="157">
        <v>0</v>
      </c>
      <c r="F88" s="144" t="s">
        <v>489</v>
      </c>
      <c r="G88" s="157">
        <v>180000</v>
      </c>
      <c r="H88" s="144" t="s">
        <v>1329</v>
      </c>
      <c r="I88" s="157">
        <v>0</v>
      </c>
      <c r="J88" s="144" t="s">
        <v>489</v>
      </c>
      <c r="K88" s="157">
        <v>0</v>
      </c>
      <c r="L88" s="144" t="s">
        <v>489</v>
      </c>
      <c r="M88" s="157">
        <v>0</v>
      </c>
      <c r="N88" s="144" t="s">
        <v>489</v>
      </c>
      <c r="O88" s="157">
        <f t="shared" si="1"/>
        <v>180000</v>
      </c>
      <c r="P88" s="157">
        <v>0</v>
      </c>
      <c r="Q88" s="157">
        <v>0</v>
      </c>
      <c r="R88" s="157">
        <v>0</v>
      </c>
      <c r="S88" s="157">
        <v>0</v>
      </c>
      <c r="T88" s="157">
        <v>0</v>
      </c>
      <c r="U88" s="157">
        <v>0</v>
      </c>
      <c r="V88" s="157">
        <v>0</v>
      </c>
      <c r="W88" s="144" t="s">
        <v>1334</v>
      </c>
      <c r="X88" s="144" t="s">
        <v>489</v>
      </c>
      <c r="Y88" s="147" t="s">
        <v>489</v>
      </c>
      <c r="Z88" s="147" t="s">
        <v>489</v>
      </c>
      <c r="AA88" s="158"/>
      <c r="AB88" s="147" t="s">
        <v>489</v>
      </c>
    </row>
    <row r="89" spans="1:28" ht="30" customHeight="1">
      <c r="A89" s="144" t="s">
        <v>1634</v>
      </c>
      <c r="B89" s="144" t="s">
        <v>713</v>
      </c>
      <c r="C89" s="144" t="s">
        <v>714</v>
      </c>
      <c r="D89" s="156" t="s">
        <v>203</v>
      </c>
      <c r="E89" s="157">
        <v>0</v>
      </c>
      <c r="F89" s="144" t="s">
        <v>489</v>
      </c>
      <c r="G89" s="157">
        <v>10000</v>
      </c>
      <c r="H89" s="144" t="s">
        <v>1335</v>
      </c>
      <c r="I89" s="157">
        <v>0</v>
      </c>
      <c r="J89" s="144" t="s">
        <v>489</v>
      </c>
      <c r="K89" s="157">
        <v>0</v>
      </c>
      <c r="L89" s="144" t="s">
        <v>489</v>
      </c>
      <c r="M89" s="157">
        <v>0</v>
      </c>
      <c r="N89" s="144" t="s">
        <v>489</v>
      </c>
      <c r="O89" s="157">
        <f t="shared" si="1"/>
        <v>10000</v>
      </c>
      <c r="P89" s="157">
        <v>0</v>
      </c>
      <c r="Q89" s="157">
        <v>0</v>
      </c>
      <c r="R89" s="157">
        <v>0</v>
      </c>
      <c r="S89" s="157">
        <v>0</v>
      </c>
      <c r="T89" s="157">
        <v>0</v>
      </c>
      <c r="U89" s="157">
        <v>0</v>
      </c>
      <c r="V89" s="157">
        <v>0</v>
      </c>
      <c r="W89" s="144" t="s">
        <v>1336</v>
      </c>
      <c r="X89" s="144" t="s">
        <v>489</v>
      </c>
      <c r="Y89" s="147" t="s">
        <v>489</v>
      </c>
      <c r="Z89" s="147" t="s">
        <v>489</v>
      </c>
      <c r="AA89" s="158"/>
      <c r="AB89" s="147" t="s">
        <v>489</v>
      </c>
    </row>
    <row r="90" spans="1:28" ht="30" customHeight="1">
      <c r="A90" s="144" t="s">
        <v>1618</v>
      </c>
      <c r="B90" s="144" t="s">
        <v>701</v>
      </c>
      <c r="C90" s="144" t="s">
        <v>702</v>
      </c>
      <c r="D90" s="156" t="s">
        <v>203</v>
      </c>
      <c r="E90" s="157">
        <v>0</v>
      </c>
      <c r="F90" s="144" t="s">
        <v>489</v>
      </c>
      <c r="G90" s="157">
        <v>10760</v>
      </c>
      <c r="H90" s="144" t="s">
        <v>1319</v>
      </c>
      <c r="I90" s="157">
        <v>11800</v>
      </c>
      <c r="J90" s="144" t="s">
        <v>1325</v>
      </c>
      <c r="K90" s="157">
        <v>0</v>
      </c>
      <c r="L90" s="144" t="s">
        <v>489</v>
      </c>
      <c r="M90" s="157">
        <v>0</v>
      </c>
      <c r="N90" s="144" t="s">
        <v>489</v>
      </c>
      <c r="O90" s="157">
        <f t="shared" si="1"/>
        <v>10760</v>
      </c>
      <c r="P90" s="157">
        <v>0</v>
      </c>
      <c r="Q90" s="157">
        <v>0</v>
      </c>
      <c r="R90" s="157">
        <v>0</v>
      </c>
      <c r="S90" s="157">
        <v>0</v>
      </c>
      <c r="T90" s="157">
        <v>0</v>
      </c>
      <c r="U90" s="157">
        <v>0</v>
      </c>
      <c r="V90" s="157">
        <v>0</v>
      </c>
      <c r="W90" s="144" t="s">
        <v>1337</v>
      </c>
      <c r="X90" s="144" t="s">
        <v>489</v>
      </c>
      <c r="Y90" s="147" t="s">
        <v>489</v>
      </c>
      <c r="Z90" s="147" t="s">
        <v>489</v>
      </c>
      <c r="AA90" s="158"/>
      <c r="AB90" s="147" t="s">
        <v>489</v>
      </c>
    </row>
    <row r="91" spans="1:28" ht="30" customHeight="1">
      <c r="A91" s="144" t="s">
        <v>1620</v>
      </c>
      <c r="B91" s="144" t="s">
        <v>703</v>
      </c>
      <c r="C91" s="144" t="s">
        <v>704</v>
      </c>
      <c r="D91" s="156" t="s">
        <v>203</v>
      </c>
      <c r="E91" s="157">
        <v>0</v>
      </c>
      <c r="F91" s="144" t="s">
        <v>489</v>
      </c>
      <c r="G91" s="157">
        <v>0</v>
      </c>
      <c r="H91" s="144" t="s">
        <v>489</v>
      </c>
      <c r="I91" s="157">
        <v>69070</v>
      </c>
      <c r="J91" s="144" t="s">
        <v>1323</v>
      </c>
      <c r="K91" s="157">
        <v>0</v>
      </c>
      <c r="L91" s="144" t="s">
        <v>489</v>
      </c>
      <c r="M91" s="157">
        <v>0</v>
      </c>
      <c r="N91" s="144" t="s">
        <v>489</v>
      </c>
      <c r="O91" s="157">
        <f t="shared" si="1"/>
        <v>69070</v>
      </c>
      <c r="P91" s="157">
        <v>0</v>
      </c>
      <c r="Q91" s="157">
        <v>0</v>
      </c>
      <c r="R91" s="157">
        <v>0</v>
      </c>
      <c r="S91" s="157">
        <v>0</v>
      </c>
      <c r="T91" s="157">
        <v>0</v>
      </c>
      <c r="U91" s="157">
        <v>0</v>
      </c>
      <c r="V91" s="157">
        <v>0</v>
      </c>
      <c r="W91" s="144" t="s">
        <v>1338</v>
      </c>
      <c r="X91" s="144" t="s">
        <v>489</v>
      </c>
      <c r="Y91" s="147" t="s">
        <v>489</v>
      </c>
      <c r="Z91" s="147" t="s">
        <v>489</v>
      </c>
      <c r="AA91" s="158"/>
      <c r="AB91" s="147" t="s">
        <v>489</v>
      </c>
    </row>
    <row r="92" spans="1:28" ht="30" customHeight="1">
      <c r="A92" s="144" t="s">
        <v>1622</v>
      </c>
      <c r="B92" s="144" t="s">
        <v>703</v>
      </c>
      <c r="C92" s="144" t="s">
        <v>705</v>
      </c>
      <c r="D92" s="156" t="s">
        <v>203</v>
      </c>
      <c r="E92" s="157">
        <v>0</v>
      </c>
      <c r="F92" s="144" t="s">
        <v>489</v>
      </c>
      <c r="G92" s="157">
        <v>0</v>
      </c>
      <c r="H92" s="144" t="s">
        <v>489</v>
      </c>
      <c r="I92" s="157">
        <v>144980</v>
      </c>
      <c r="J92" s="144" t="s">
        <v>1323</v>
      </c>
      <c r="K92" s="157">
        <v>0</v>
      </c>
      <c r="L92" s="144" t="s">
        <v>489</v>
      </c>
      <c r="M92" s="157">
        <v>0</v>
      </c>
      <c r="N92" s="144" t="s">
        <v>489</v>
      </c>
      <c r="O92" s="157">
        <f t="shared" si="1"/>
        <v>144980</v>
      </c>
      <c r="P92" s="157">
        <v>0</v>
      </c>
      <c r="Q92" s="157">
        <v>0</v>
      </c>
      <c r="R92" s="157">
        <v>0</v>
      </c>
      <c r="S92" s="157">
        <v>0</v>
      </c>
      <c r="T92" s="157">
        <v>0</v>
      </c>
      <c r="U92" s="157">
        <v>0</v>
      </c>
      <c r="V92" s="157">
        <v>0</v>
      </c>
      <c r="W92" s="144" t="s">
        <v>1339</v>
      </c>
      <c r="X92" s="144" t="s">
        <v>489</v>
      </c>
      <c r="Y92" s="147" t="s">
        <v>489</v>
      </c>
      <c r="Z92" s="147" t="s">
        <v>489</v>
      </c>
      <c r="AA92" s="158"/>
      <c r="AB92" s="147" t="s">
        <v>489</v>
      </c>
    </row>
    <row r="93" spans="1:28" ht="30" customHeight="1">
      <c r="A93" s="144" t="s">
        <v>1624</v>
      </c>
      <c r="B93" s="144" t="s">
        <v>703</v>
      </c>
      <c r="C93" s="144" t="s">
        <v>706</v>
      </c>
      <c r="D93" s="156" t="s">
        <v>203</v>
      </c>
      <c r="E93" s="157">
        <v>0</v>
      </c>
      <c r="F93" s="144" t="s">
        <v>489</v>
      </c>
      <c r="G93" s="157">
        <v>0</v>
      </c>
      <c r="H93" s="144" t="s">
        <v>489</v>
      </c>
      <c r="I93" s="157">
        <v>238480</v>
      </c>
      <c r="J93" s="144" t="s">
        <v>1323</v>
      </c>
      <c r="K93" s="157">
        <v>0</v>
      </c>
      <c r="L93" s="144" t="s">
        <v>489</v>
      </c>
      <c r="M93" s="157">
        <v>0</v>
      </c>
      <c r="N93" s="144" t="s">
        <v>489</v>
      </c>
      <c r="O93" s="157">
        <f t="shared" si="1"/>
        <v>238480</v>
      </c>
      <c r="P93" s="157">
        <v>0</v>
      </c>
      <c r="Q93" s="157">
        <v>0</v>
      </c>
      <c r="R93" s="157">
        <v>0</v>
      </c>
      <c r="S93" s="157">
        <v>0</v>
      </c>
      <c r="T93" s="157">
        <v>0</v>
      </c>
      <c r="U93" s="157">
        <v>0</v>
      </c>
      <c r="V93" s="157">
        <v>0</v>
      </c>
      <c r="W93" s="144" t="s">
        <v>1340</v>
      </c>
      <c r="X93" s="144" t="s">
        <v>489</v>
      </c>
      <c r="Y93" s="147" t="s">
        <v>489</v>
      </c>
      <c r="Z93" s="147" t="s">
        <v>489</v>
      </c>
      <c r="AA93" s="158"/>
      <c r="AB93" s="147" t="s">
        <v>489</v>
      </c>
    </row>
    <row r="94" spans="1:28" ht="30" customHeight="1">
      <c r="A94" s="144" t="s">
        <v>1996</v>
      </c>
      <c r="B94" s="144" t="s">
        <v>991</v>
      </c>
      <c r="C94" s="144" t="s">
        <v>992</v>
      </c>
      <c r="D94" s="156" t="s">
        <v>203</v>
      </c>
      <c r="E94" s="157">
        <v>0</v>
      </c>
      <c r="F94" s="144" t="s">
        <v>489</v>
      </c>
      <c r="G94" s="157">
        <v>0</v>
      </c>
      <c r="H94" s="144" t="s">
        <v>489</v>
      </c>
      <c r="I94" s="157">
        <v>0</v>
      </c>
      <c r="J94" s="144" t="s">
        <v>489</v>
      </c>
      <c r="K94" s="157">
        <v>0</v>
      </c>
      <c r="L94" s="144" t="s">
        <v>489</v>
      </c>
      <c r="M94" s="157">
        <v>2500</v>
      </c>
      <c r="N94" s="144" t="s">
        <v>489</v>
      </c>
      <c r="O94" s="157">
        <f t="shared" si="1"/>
        <v>2500</v>
      </c>
      <c r="P94" s="157">
        <v>0</v>
      </c>
      <c r="Q94" s="157">
        <v>0</v>
      </c>
      <c r="R94" s="157">
        <v>0</v>
      </c>
      <c r="S94" s="157">
        <v>0</v>
      </c>
      <c r="T94" s="157">
        <v>0</v>
      </c>
      <c r="U94" s="157">
        <v>0</v>
      </c>
      <c r="V94" s="157">
        <v>0</v>
      </c>
      <c r="W94" s="144" t="s">
        <v>1341</v>
      </c>
      <c r="X94" s="144" t="s">
        <v>489</v>
      </c>
      <c r="Y94" s="147" t="s">
        <v>489</v>
      </c>
      <c r="Z94" s="147" t="s">
        <v>489</v>
      </c>
      <c r="AA94" s="158"/>
      <c r="AB94" s="147" t="s">
        <v>489</v>
      </c>
    </row>
    <row r="95" spans="1:28" ht="30" customHeight="1">
      <c r="A95" s="144" t="s">
        <v>1644</v>
      </c>
      <c r="B95" s="144" t="s">
        <v>722</v>
      </c>
      <c r="C95" s="144" t="s">
        <v>723</v>
      </c>
      <c r="D95" s="156" t="s">
        <v>203</v>
      </c>
      <c r="E95" s="157">
        <v>0</v>
      </c>
      <c r="F95" s="144" t="s">
        <v>489</v>
      </c>
      <c r="G95" s="157">
        <v>0</v>
      </c>
      <c r="H95" s="144" t="s">
        <v>489</v>
      </c>
      <c r="I95" s="157">
        <v>29140</v>
      </c>
      <c r="J95" s="144" t="s">
        <v>1342</v>
      </c>
      <c r="K95" s="157">
        <v>0</v>
      </c>
      <c r="L95" s="144" t="s">
        <v>489</v>
      </c>
      <c r="M95" s="157">
        <v>0</v>
      </c>
      <c r="N95" s="144" t="s">
        <v>489</v>
      </c>
      <c r="O95" s="157">
        <f t="shared" si="1"/>
        <v>29140</v>
      </c>
      <c r="P95" s="157">
        <v>0</v>
      </c>
      <c r="Q95" s="157">
        <v>0</v>
      </c>
      <c r="R95" s="157">
        <v>0</v>
      </c>
      <c r="S95" s="157">
        <v>0</v>
      </c>
      <c r="T95" s="157">
        <v>0</v>
      </c>
      <c r="U95" s="157">
        <v>0</v>
      </c>
      <c r="V95" s="157">
        <v>0</v>
      </c>
      <c r="W95" s="144" t="s">
        <v>1343</v>
      </c>
      <c r="X95" s="144" t="s">
        <v>489</v>
      </c>
      <c r="Y95" s="147" t="s">
        <v>489</v>
      </c>
      <c r="Z95" s="147" t="s">
        <v>489</v>
      </c>
      <c r="AA95" s="158"/>
      <c r="AB95" s="147" t="s">
        <v>489</v>
      </c>
    </row>
    <row r="96" spans="1:28" ht="30" customHeight="1">
      <c r="A96" s="144" t="s">
        <v>1830</v>
      </c>
      <c r="B96" s="144" t="s">
        <v>722</v>
      </c>
      <c r="C96" s="144" t="s">
        <v>808</v>
      </c>
      <c r="D96" s="156" t="s">
        <v>203</v>
      </c>
      <c r="E96" s="157">
        <v>0</v>
      </c>
      <c r="F96" s="144" t="s">
        <v>489</v>
      </c>
      <c r="G96" s="157">
        <v>0</v>
      </c>
      <c r="H96" s="144" t="s">
        <v>489</v>
      </c>
      <c r="I96" s="157">
        <v>32120</v>
      </c>
      <c r="J96" s="144" t="s">
        <v>1342</v>
      </c>
      <c r="K96" s="157">
        <v>0</v>
      </c>
      <c r="L96" s="144" t="s">
        <v>489</v>
      </c>
      <c r="M96" s="157">
        <v>0</v>
      </c>
      <c r="N96" s="144" t="s">
        <v>489</v>
      </c>
      <c r="O96" s="157">
        <f t="shared" si="1"/>
        <v>32120</v>
      </c>
      <c r="P96" s="157">
        <v>0</v>
      </c>
      <c r="Q96" s="157">
        <v>0</v>
      </c>
      <c r="R96" s="157">
        <v>0</v>
      </c>
      <c r="S96" s="157">
        <v>0</v>
      </c>
      <c r="T96" s="157">
        <v>0</v>
      </c>
      <c r="U96" s="157">
        <v>0</v>
      </c>
      <c r="V96" s="157">
        <v>0</v>
      </c>
      <c r="W96" s="144" t="s">
        <v>1344</v>
      </c>
      <c r="X96" s="144" t="s">
        <v>489</v>
      </c>
      <c r="Y96" s="147" t="s">
        <v>489</v>
      </c>
      <c r="Z96" s="147" t="s">
        <v>489</v>
      </c>
      <c r="AA96" s="158"/>
      <c r="AB96" s="147" t="s">
        <v>489</v>
      </c>
    </row>
    <row r="97" spans="1:28" ht="30" customHeight="1">
      <c r="A97" s="144" t="s">
        <v>1832</v>
      </c>
      <c r="B97" s="144" t="s">
        <v>722</v>
      </c>
      <c r="C97" s="144" t="s">
        <v>809</v>
      </c>
      <c r="D97" s="156" t="s">
        <v>203</v>
      </c>
      <c r="E97" s="157">
        <v>0</v>
      </c>
      <c r="F97" s="144" t="s">
        <v>489</v>
      </c>
      <c r="G97" s="157">
        <v>0</v>
      </c>
      <c r="H97" s="144" t="s">
        <v>489</v>
      </c>
      <c r="I97" s="157">
        <v>41840</v>
      </c>
      <c r="J97" s="144" t="s">
        <v>1342</v>
      </c>
      <c r="K97" s="157">
        <v>0</v>
      </c>
      <c r="L97" s="144" t="s">
        <v>489</v>
      </c>
      <c r="M97" s="157">
        <v>0</v>
      </c>
      <c r="N97" s="144" t="s">
        <v>489</v>
      </c>
      <c r="O97" s="157">
        <f t="shared" si="1"/>
        <v>41840</v>
      </c>
      <c r="P97" s="157">
        <v>0</v>
      </c>
      <c r="Q97" s="157">
        <v>0</v>
      </c>
      <c r="R97" s="157">
        <v>0</v>
      </c>
      <c r="S97" s="157">
        <v>0</v>
      </c>
      <c r="T97" s="157">
        <v>0</v>
      </c>
      <c r="U97" s="157">
        <v>0</v>
      </c>
      <c r="V97" s="157">
        <v>0</v>
      </c>
      <c r="W97" s="144" t="s">
        <v>1345</v>
      </c>
      <c r="X97" s="144" t="s">
        <v>489</v>
      </c>
      <c r="Y97" s="147" t="s">
        <v>489</v>
      </c>
      <c r="Z97" s="147" t="s">
        <v>489</v>
      </c>
      <c r="AA97" s="158"/>
      <c r="AB97" s="147" t="s">
        <v>489</v>
      </c>
    </row>
    <row r="98" spans="1:28" ht="30" customHeight="1">
      <c r="A98" s="144" t="s">
        <v>1834</v>
      </c>
      <c r="B98" s="144" t="s">
        <v>722</v>
      </c>
      <c r="C98" s="144" t="s">
        <v>810</v>
      </c>
      <c r="D98" s="156" t="s">
        <v>203</v>
      </c>
      <c r="E98" s="157">
        <v>0</v>
      </c>
      <c r="F98" s="144" t="s">
        <v>489</v>
      </c>
      <c r="G98" s="157">
        <v>0</v>
      </c>
      <c r="H98" s="144" t="s">
        <v>489</v>
      </c>
      <c r="I98" s="157">
        <v>47070</v>
      </c>
      <c r="J98" s="144" t="s">
        <v>1342</v>
      </c>
      <c r="K98" s="157">
        <v>0</v>
      </c>
      <c r="L98" s="144" t="s">
        <v>489</v>
      </c>
      <c r="M98" s="157">
        <v>0</v>
      </c>
      <c r="N98" s="144" t="s">
        <v>489</v>
      </c>
      <c r="O98" s="157">
        <f t="shared" si="1"/>
        <v>47070</v>
      </c>
      <c r="P98" s="157">
        <v>0</v>
      </c>
      <c r="Q98" s="157">
        <v>0</v>
      </c>
      <c r="R98" s="157">
        <v>0</v>
      </c>
      <c r="S98" s="157">
        <v>0</v>
      </c>
      <c r="T98" s="157">
        <v>0</v>
      </c>
      <c r="U98" s="157">
        <v>0</v>
      </c>
      <c r="V98" s="157">
        <v>0</v>
      </c>
      <c r="W98" s="144" t="s">
        <v>1346</v>
      </c>
      <c r="X98" s="144" t="s">
        <v>489</v>
      </c>
      <c r="Y98" s="147" t="s">
        <v>489</v>
      </c>
      <c r="Z98" s="147" t="s">
        <v>489</v>
      </c>
      <c r="AA98" s="158"/>
      <c r="AB98" s="147" t="s">
        <v>489</v>
      </c>
    </row>
    <row r="99" spans="1:28" ht="30" customHeight="1">
      <c r="A99" s="144" t="s">
        <v>1646</v>
      </c>
      <c r="B99" s="144" t="s">
        <v>722</v>
      </c>
      <c r="C99" s="144" t="s">
        <v>724</v>
      </c>
      <c r="D99" s="156" t="s">
        <v>203</v>
      </c>
      <c r="E99" s="157">
        <v>0</v>
      </c>
      <c r="F99" s="144" t="s">
        <v>489</v>
      </c>
      <c r="G99" s="157">
        <v>0</v>
      </c>
      <c r="H99" s="144" t="s">
        <v>489</v>
      </c>
      <c r="I99" s="157">
        <v>62010</v>
      </c>
      <c r="J99" s="144" t="s">
        <v>1342</v>
      </c>
      <c r="K99" s="157">
        <v>0</v>
      </c>
      <c r="L99" s="144" t="s">
        <v>489</v>
      </c>
      <c r="M99" s="157">
        <v>0</v>
      </c>
      <c r="N99" s="144" t="s">
        <v>489</v>
      </c>
      <c r="O99" s="157">
        <f t="shared" si="1"/>
        <v>62010</v>
      </c>
      <c r="P99" s="157">
        <v>0</v>
      </c>
      <c r="Q99" s="157">
        <v>0</v>
      </c>
      <c r="R99" s="157">
        <v>0</v>
      </c>
      <c r="S99" s="157">
        <v>0</v>
      </c>
      <c r="T99" s="157">
        <v>0</v>
      </c>
      <c r="U99" s="157">
        <v>0</v>
      </c>
      <c r="V99" s="157">
        <v>0</v>
      </c>
      <c r="W99" s="144" t="s">
        <v>1347</v>
      </c>
      <c r="X99" s="144" t="s">
        <v>489</v>
      </c>
      <c r="Y99" s="147" t="s">
        <v>489</v>
      </c>
      <c r="Z99" s="147" t="s">
        <v>489</v>
      </c>
      <c r="AA99" s="158"/>
      <c r="AB99" s="147" t="s">
        <v>489</v>
      </c>
    </row>
    <row r="100" spans="1:28" ht="30" customHeight="1">
      <c r="A100" s="144" t="s">
        <v>1570</v>
      </c>
      <c r="B100" s="144" t="s">
        <v>669</v>
      </c>
      <c r="C100" s="144" t="s">
        <v>670</v>
      </c>
      <c r="D100" s="156" t="s">
        <v>671</v>
      </c>
      <c r="E100" s="157">
        <v>0</v>
      </c>
      <c r="F100" s="144" t="s">
        <v>489</v>
      </c>
      <c r="G100" s="157">
        <v>2512</v>
      </c>
      <c r="H100" s="144" t="s">
        <v>1348</v>
      </c>
      <c r="I100" s="157">
        <v>2625</v>
      </c>
      <c r="J100" s="144" t="s">
        <v>1349</v>
      </c>
      <c r="K100" s="157">
        <v>0</v>
      </c>
      <c r="L100" s="144" t="s">
        <v>489</v>
      </c>
      <c r="M100" s="157">
        <v>0</v>
      </c>
      <c r="N100" s="144" t="s">
        <v>489</v>
      </c>
      <c r="O100" s="157">
        <f t="shared" si="1"/>
        <v>2512</v>
      </c>
      <c r="P100" s="157">
        <v>0</v>
      </c>
      <c r="Q100" s="157">
        <v>0</v>
      </c>
      <c r="R100" s="157">
        <v>0</v>
      </c>
      <c r="S100" s="157">
        <v>0</v>
      </c>
      <c r="T100" s="157">
        <v>0</v>
      </c>
      <c r="U100" s="157">
        <v>0</v>
      </c>
      <c r="V100" s="157">
        <v>0</v>
      </c>
      <c r="W100" s="144" t="s">
        <v>1350</v>
      </c>
      <c r="X100" s="144" t="s">
        <v>489</v>
      </c>
      <c r="Y100" s="147" t="s">
        <v>489</v>
      </c>
      <c r="Z100" s="147" t="s">
        <v>489</v>
      </c>
      <c r="AA100" s="158"/>
      <c r="AB100" s="147" t="s">
        <v>489</v>
      </c>
    </row>
    <row r="101" spans="1:28" ht="30" customHeight="1">
      <c r="A101" s="144" t="s">
        <v>1700</v>
      </c>
      <c r="B101" s="144" t="s">
        <v>669</v>
      </c>
      <c r="C101" s="144" t="s">
        <v>756</v>
      </c>
      <c r="D101" s="156" t="s">
        <v>671</v>
      </c>
      <c r="E101" s="157">
        <v>0</v>
      </c>
      <c r="F101" s="144" t="s">
        <v>489</v>
      </c>
      <c r="G101" s="157">
        <v>3216</v>
      </c>
      <c r="H101" s="144" t="s">
        <v>1348</v>
      </c>
      <c r="I101" s="157">
        <v>3387</v>
      </c>
      <c r="J101" s="144" t="s">
        <v>1349</v>
      </c>
      <c r="K101" s="157">
        <v>0</v>
      </c>
      <c r="L101" s="144" t="s">
        <v>489</v>
      </c>
      <c r="M101" s="157">
        <v>0</v>
      </c>
      <c r="N101" s="144" t="s">
        <v>489</v>
      </c>
      <c r="O101" s="157">
        <f t="shared" si="1"/>
        <v>3216</v>
      </c>
      <c r="P101" s="157">
        <v>0</v>
      </c>
      <c r="Q101" s="157">
        <v>0</v>
      </c>
      <c r="R101" s="157">
        <v>0</v>
      </c>
      <c r="S101" s="157">
        <v>0</v>
      </c>
      <c r="T101" s="157">
        <v>0</v>
      </c>
      <c r="U101" s="157">
        <v>0</v>
      </c>
      <c r="V101" s="157">
        <v>0</v>
      </c>
      <c r="W101" s="144" t="s">
        <v>1351</v>
      </c>
      <c r="X101" s="144" t="s">
        <v>489</v>
      </c>
      <c r="Y101" s="147" t="s">
        <v>489</v>
      </c>
      <c r="Z101" s="147" t="s">
        <v>489</v>
      </c>
      <c r="AA101" s="158"/>
      <c r="AB101" s="147" t="s">
        <v>489</v>
      </c>
    </row>
    <row r="102" spans="1:28" ht="30" customHeight="1">
      <c r="A102" s="144" t="s">
        <v>1572</v>
      </c>
      <c r="B102" s="144" t="s">
        <v>669</v>
      </c>
      <c r="C102" s="144" t="s">
        <v>672</v>
      </c>
      <c r="D102" s="156" t="s">
        <v>671</v>
      </c>
      <c r="E102" s="157">
        <v>0</v>
      </c>
      <c r="F102" s="144" t="s">
        <v>489</v>
      </c>
      <c r="G102" s="157">
        <v>4736</v>
      </c>
      <c r="H102" s="144" t="s">
        <v>1348</v>
      </c>
      <c r="I102" s="157">
        <v>4952</v>
      </c>
      <c r="J102" s="144" t="s">
        <v>1349</v>
      </c>
      <c r="K102" s="157">
        <v>0</v>
      </c>
      <c r="L102" s="144" t="s">
        <v>489</v>
      </c>
      <c r="M102" s="157">
        <v>0</v>
      </c>
      <c r="N102" s="144" t="s">
        <v>489</v>
      </c>
      <c r="O102" s="157">
        <f t="shared" si="1"/>
        <v>4736</v>
      </c>
      <c r="P102" s="157">
        <v>0</v>
      </c>
      <c r="Q102" s="157">
        <v>0</v>
      </c>
      <c r="R102" s="157">
        <v>0</v>
      </c>
      <c r="S102" s="157">
        <v>0</v>
      </c>
      <c r="T102" s="157">
        <v>0</v>
      </c>
      <c r="U102" s="157">
        <v>0</v>
      </c>
      <c r="V102" s="157">
        <v>0</v>
      </c>
      <c r="W102" s="144" t="s">
        <v>1352</v>
      </c>
      <c r="X102" s="144" t="s">
        <v>489</v>
      </c>
      <c r="Y102" s="147" t="s">
        <v>489</v>
      </c>
      <c r="Z102" s="147" t="s">
        <v>489</v>
      </c>
      <c r="AA102" s="158"/>
      <c r="AB102" s="147" t="s">
        <v>489</v>
      </c>
    </row>
    <row r="103" spans="1:28" ht="30" customHeight="1">
      <c r="A103" s="144" t="s">
        <v>1771</v>
      </c>
      <c r="B103" s="144" t="s">
        <v>669</v>
      </c>
      <c r="C103" s="144" t="s">
        <v>790</v>
      </c>
      <c r="D103" s="156" t="s">
        <v>671</v>
      </c>
      <c r="E103" s="157">
        <v>0</v>
      </c>
      <c r="F103" s="144" t="s">
        <v>489</v>
      </c>
      <c r="G103" s="157">
        <v>6080</v>
      </c>
      <c r="H103" s="144" t="s">
        <v>1348</v>
      </c>
      <c r="I103" s="157">
        <v>6360</v>
      </c>
      <c r="J103" s="144" t="s">
        <v>1349</v>
      </c>
      <c r="K103" s="157">
        <v>0</v>
      </c>
      <c r="L103" s="144" t="s">
        <v>489</v>
      </c>
      <c r="M103" s="157">
        <v>0</v>
      </c>
      <c r="N103" s="144" t="s">
        <v>489</v>
      </c>
      <c r="O103" s="157">
        <f t="shared" si="1"/>
        <v>6080</v>
      </c>
      <c r="P103" s="157">
        <v>0</v>
      </c>
      <c r="Q103" s="157">
        <v>0</v>
      </c>
      <c r="R103" s="157">
        <v>0</v>
      </c>
      <c r="S103" s="157">
        <v>0</v>
      </c>
      <c r="T103" s="157">
        <v>0</v>
      </c>
      <c r="U103" s="157">
        <v>0</v>
      </c>
      <c r="V103" s="157">
        <v>0</v>
      </c>
      <c r="W103" s="144" t="s">
        <v>1353</v>
      </c>
      <c r="X103" s="144" t="s">
        <v>489</v>
      </c>
      <c r="Y103" s="147" t="s">
        <v>489</v>
      </c>
      <c r="Z103" s="147" t="s">
        <v>489</v>
      </c>
      <c r="AA103" s="158"/>
      <c r="AB103" s="147" t="s">
        <v>489</v>
      </c>
    </row>
    <row r="104" spans="1:28" ht="30" customHeight="1">
      <c r="A104" s="144" t="s">
        <v>1702</v>
      </c>
      <c r="B104" s="144" t="s">
        <v>669</v>
      </c>
      <c r="C104" s="144" t="s">
        <v>757</v>
      </c>
      <c r="D104" s="156" t="s">
        <v>671</v>
      </c>
      <c r="E104" s="157">
        <v>0</v>
      </c>
      <c r="F104" s="144" t="s">
        <v>489</v>
      </c>
      <c r="G104" s="157">
        <v>6960</v>
      </c>
      <c r="H104" s="144" t="s">
        <v>1348</v>
      </c>
      <c r="I104" s="157">
        <v>7305</v>
      </c>
      <c r="J104" s="144" t="s">
        <v>1349</v>
      </c>
      <c r="K104" s="157">
        <v>0</v>
      </c>
      <c r="L104" s="144" t="s">
        <v>489</v>
      </c>
      <c r="M104" s="157">
        <v>0</v>
      </c>
      <c r="N104" s="144" t="s">
        <v>489</v>
      </c>
      <c r="O104" s="157">
        <f t="shared" si="1"/>
        <v>6960</v>
      </c>
      <c r="P104" s="157">
        <v>0</v>
      </c>
      <c r="Q104" s="157">
        <v>0</v>
      </c>
      <c r="R104" s="157">
        <v>0</v>
      </c>
      <c r="S104" s="157">
        <v>0</v>
      </c>
      <c r="T104" s="157">
        <v>0</v>
      </c>
      <c r="U104" s="157">
        <v>0</v>
      </c>
      <c r="V104" s="157">
        <v>0</v>
      </c>
      <c r="W104" s="144" t="s">
        <v>1354</v>
      </c>
      <c r="X104" s="144" t="s">
        <v>489</v>
      </c>
      <c r="Y104" s="147" t="s">
        <v>489</v>
      </c>
      <c r="Z104" s="147" t="s">
        <v>489</v>
      </c>
      <c r="AA104" s="158"/>
      <c r="AB104" s="147" t="s">
        <v>489</v>
      </c>
    </row>
    <row r="105" spans="1:28" ht="30" customHeight="1">
      <c r="A105" s="144" t="s">
        <v>1574</v>
      </c>
      <c r="B105" s="144" t="s">
        <v>669</v>
      </c>
      <c r="C105" s="144" t="s">
        <v>673</v>
      </c>
      <c r="D105" s="156" t="s">
        <v>671</v>
      </c>
      <c r="E105" s="157">
        <v>0</v>
      </c>
      <c r="F105" s="144" t="s">
        <v>489</v>
      </c>
      <c r="G105" s="157">
        <v>9792</v>
      </c>
      <c r="H105" s="144" t="s">
        <v>1348</v>
      </c>
      <c r="I105" s="157">
        <v>10287</v>
      </c>
      <c r="J105" s="144" t="s">
        <v>1349</v>
      </c>
      <c r="K105" s="157">
        <v>0</v>
      </c>
      <c r="L105" s="144" t="s">
        <v>489</v>
      </c>
      <c r="M105" s="157">
        <v>0</v>
      </c>
      <c r="N105" s="144" t="s">
        <v>489</v>
      </c>
      <c r="O105" s="157">
        <f t="shared" si="1"/>
        <v>9792</v>
      </c>
      <c r="P105" s="157">
        <v>0</v>
      </c>
      <c r="Q105" s="157">
        <v>0</v>
      </c>
      <c r="R105" s="157">
        <v>0</v>
      </c>
      <c r="S105" s="157">
        <v>0</v>
      </c>
      <c r="T105" s="157">
        <v>0</v>
      </c>
      <c r="U105" s="157">
        <v>0</v>
      </c>
      <c r="V105" s="157">
        <v>0</v>
      </c>
      <c r="W105" s="144" t="s">
        <v>1355</v>
      </c>
      <c r="X105" s="144" t="s">
        <v>489</v>
      </c>
      <c r="Y105" s="147" t="s">
        <v>489</v>
      </c>
      <c r="Z105" s="147" t="s">
        <v>489</v>
      </c>
      <c r="AA105" s="158"/>
      <c r="AB105" s="147" t="s">
        <v>489</v>
      </c>
    </row>
    <row r="106" spans="1:28" ht="30" customHeight="1">
      <c r="A106" s="144" t="s">
        <v>1705</v>
      </c>
      <c r="B106" s="144" t="s">
        <v>674</v>
      </c>
      <c r="C106" s="144" t="s">
        <v>758</v>
      </c>
      <c r="D106" s="156" t="s">
        <v>671</v>
      </c>
      <c r="E106" s="157">
        <v>0</v>
      </c>
      <c r="F106" s="144" t="s">
        <v>489</v>
      </c>
      <c r="G106" s="157">
        <v>12544</v>
      </c>
      <c r="H106" s="144" t="s">
        <v>1348</v>
      </c>
      <c r="I106" s="157">
        <v>13153</v>
      </c>
      <c r="J106" s="144" t="s">
        <v>1349</v>
      </c>
      <c r="K106" s="157">
        <v>0</v>
      </c>
      <c r="L106" s="144" t="s">
        <v>489</v>
      </c>
      <c r="M106" s="157">
        <v>0</v>
      </c>
      <c r="N106" s="144" t="s">
        <v>489</v>
      </c>
      <c r="O106" s="157">
        <f t="shared" si="1"/>
        <v>12544</v>
      </c>
      <c r="P106" s="157">
        <v>0</v>
      </c>
      <c r="Q106" s="157">
        <v>0</v>
      </c>
      <c r="R106" s="157">
        <v>0</v>
      </c>
      <c r="S106" s="157">
        <v>0</v>
      </c>
      <c r="T106" s="157">
        <v>0</v>
      </c>
      <c r="U106" s="157">
        <v>0</v>
      </c>
      <c r="V106" s="157">
        <v>0</v>
      </c>
      <c r="W106" s="144" t="s">
        <v>1356</v>
      </c>
      <c r="X106" s="144" t="s">
        <v>489</v>
      </c>
      <c r="Y106" s="147" t="s">
        <v>489</v>
      </c>
      <c r="Z106" s="147" t="s">
        <v>489</v>
      </c>
      <c r="AA106" s="158"/>
      <c r="AB106" s="147" t="s">
        <v>489</v>
      </c>
    </row>
    <row r="107" spans="1:28" ht="30" customHeight="1">
      <c r="A107" s="144" t="s">
        <v>1576</v>
      </c>
      <c r="B107" s="144" t="s">
        <v>674</v>
      </c>
      <c r="C107" s="144" t="s">
        <v>675</v>
      </c>
      <c r="D107" s="156" t="s">
        <v>671</v>
      </c>
      <c r="E107" s="157">
        <v>0</v>
      </c>
      <c r="F107" s="144" t="s">
        <v>489</v>
      </c>
      <c r="G107" s="157">
        <v>16304</v>
      </c>
      <c r="H107" s="144" t="s">
        <v>1348</v>
      </c>
      <c r="I107" s="157">
        <v>17079</v>
      </c>
      <c r="J107" s="144" t="s">
        <v>1349</v>
      </c>
      <c r="K107" s="157">
        <v>0</v>
      </c>
      <c r="L107" s="144" t="s">
        <v>489</v>
      </c>
      <c r="M107" s="157">
        <v>0</v>
      </c>
      <c r="N107" s="144" t="s">
        <v>489</v>
      </c>
      <c r="O107" s="157">
        <f t="shared" si="1"/>
        <v>16304</v>
      </c>
      <c r="P107" s="157">
        <v>0</v>
      </c>
      <c r="Q107" s="157">
        <v>0</v>
      </c>
      <c r="R107" s="157">
        <v>0</v>
      </c>
      <c r="S107" s="157">
        <v>0</v>
      </c>
      <c r="T107" s="157">
        <v>0</v>
      </c>
      <c r="U107" s="157">
        <v>0</v>
      </c>
      <c r="V107" s="157">
        <v>0</v>
      </c>
      <c r="W107" s="144" t="s">
        <v>1357</v>
      </c>
      <c r="X107" s="144" t="s">
        <v>489</v>
      </c>
      <c r="Y107" s="147" t="s">
        <v>489</v>
      </c>
      <c r="Z107" s="147" t="s">
        <v>489</v>
      </c>
      <c r="AA107" s="158"/>
      <c r="AB107" s="147" t="s">
        <v>489</v>
      </c>
    </row>
    <row r="108" spans="1:28" ht="30" customHeight="1">
      <c r="A108" s="144" t="s">
        <v>1578</v>
      </c>
      <c r="B108" s="144" t="s">
        <v>674</v>
      </c>
      <c r="C108" s="144" t="s">
        <v>676</v>
      </c>
      <c r="D108" s="156" t="s">
        <v>671</v>
      </c>
      <c r="E108" s="157">
        <v>0</v>
      </c>
      <c r="F108" s="144" t="s">
        <v>489</v>
      </c>
      <c r="G108" s="157">
        <v>23408</v>
      </c>
      <c r="H108" s="144" t="s">
        <v>1348</v>
      </c>
      <c r="I108" s="157">
        <v>24498</v>
      </c>
      <c r="J108" s="144" t="s">
        <v>1349</v>
      </c>
      <c r="K108" s="157">
        <v>0</v>
      </c>
      <c r="L108" s="144" t="s">
        <v>489</v>
      </c>
      <c r="M108" s="157">
        <v>0</v>
      </c>
      <c r="N108" s="144" t="s">
        <v>489</v>
      </c>
      <c r="O108" s="157">
        <f t="shared" si="1"/>
        <v>23408</v>
      </c>
      <c r="P108" s="157">
        <v>0</v>
      </c>
      <c r="Q108" s="157">
        <v>0</v>
      </c>
      <c r="R108" s="157">
        <v>0</v>
      </c>
      <c r="S108" s="157">
        <v>0</v>
      </c>
      <c r="T108" s="157">
        <v>0</v>
      </c>
      <c r="U108" s="157">
        <v>0</v>
      </c>
      <c r="V108" s="157">
        <v>0</v>
      </c>
      <c r="W108" s="144" t="s">
        <v>1358</v>
      </c>
      <c r="X108" s="144" t="s">
        <v>489</v>
      </c>
      <c r="Y108" s="147" t="s">
        <v>489</v>
      </c>
      <c r="Z108" s="147" t="s">
        <v>489</v>
      </c>
      <c r="AA108" s="158"/>
      <c r="AB108" s="147" t="s">
        <v>489</v>
      </c>
    </row>
    <row r="109" spans="1:28" ht="30" customHeight="1">
      <c r="A109" s="144" t="s">
        <v>1580</v>
      </c>
      <c r="B109" s="144" t="s">
        <v>674</v>
      </c>
      <c r="C109" s="144" t="s">
        <v>677</v>
      </c>
      <c r="D109" s="156" t="s">
        <v>671</v>
      </c>
      <c r="E109" s="157">
        <v>0</v>
      </c>
      <c r="F109" s="144" t="s">
        <v>489</v>
      </c>
      <c r="G109" s="157">
        <v>30992</v>
      </c>
      <c r="H109" s="144" t="s">
        <v>1348</v>
      </c>
      <c r="I109" s="157">
        <v>32459</v>
      </c>
      <c r="J109" s="144" t="s">
        <v>1349</v>
      </c>
      <c r="K109" s="157">
        <v>0</v>
      </c>
      <c r="L109" s="144" t="s">
        <v>489</v>
      </c>
      <c r="M109" s="157">
        <v>0</v>
      </c>
      <c r="N109" s="144" t="s">
        <v>489</v>
      </c>
      <c r="O109" s="157">
        <f t="shared" si="1"/>
        <v>30992</v>
      </c>
      <c r="P109" s="157">
        <v>0</v>
      </c>
      <c r="Q109" s="157">
        <v>0</v>
      </c>
      <c r="R109" s="157">
        <v>0</v>
      </c>
      <c r="S109" s="157">
        <v>0</v>
      </c>
      <c r="T109" s="157">
        <v>0</v>
      </c>
      <c r="U109" s="157">
        <v>0</v>
      </c>
      <c r="V109" s="157">
        <v>0</v>
      </c>
      <c r="W109" s="144" t="s">
        <v>1359</v>
      </c>
      <c r="X109" s="144" t="s">
        <v>489</v>
      </c>
      <c r="Y109" s="147" t="s">
        <v>489</v>
      </c>
      <c r="Z109" s="147" t="s">
        <v>489</v>
      </c>
      <c r="AA109" s="158"/>
      <c r="AB109" s="147" t="s">
        <v>489</v>
      </c>
    </row>
    <row r="110" spans="1:28" ht="30" customHeight="1">
      <c r="A110" s="144" t="s">
        <v>2118</v>
      </c>
      <c r="B110" s="144" t="s">
        <v>1067</v>
      </c>
      <c r="C110" s="144" t="s">
        <v>1068</v>
      </c>
      <c r="D110" s="156" t="s">
        <v>671</v>
      </c>
      <c r="E110" s="157">
        <v>0</v>
      </c>
      <c r="F110" s="144" t="s">
        <v>489</v>
      </c>
      <c r="G110" s="157">
        <v>36848</v>
      </c>
      <c r="H110" s="144" t="s">
        <v>1348</v>
      </c>
      <c r="I110" s="157">
        <v>38559</v>
      </c>
      <c r="J110" s="144" t="s">
        <v>1349</v>
      </c>
      <c r="K110" s="157">
        <v>0</v>
      </c>
      <c r="L110" s="144" t="s">
        <v>489</v>
      </c>
      <c r="M110" s="157">
        <v>0</v>
      </c>
      <c r="N110" s="144" t="s">
        <v>489</v>
      </c>
      <c r="O110" s="157">
        <f t="shared" si="1"/>
        <v>36848</v>
      </c>
      <c r="P110" s="157">
        <v>0</v>
      </c>
      <c r="Q110" s="157">
        <v>0</v>
      </c>
      <c r="R110" s="157">
        <v>0</v>
      </c>
      <c r="S110" s="157">
        <v>0</v>
      </c>
      <c r="T110" s="157">
        <v>0</v>
      </c>
      <c r="U110" s="157">
        <v>0</v>
      </c>
      <c r="V110" s="157">
        <v>0</v>
      </c>
      <c r="W110" s="144" t="s">
        <v>1360</v>
      </c>
      <c r="X110" s="144" t="s">
        <v>489</v>
      </c>
      <c r="Y110" s="147" t="s">
        <v>489</v>
      </c>
      <c r="Z110" s="147" t="s">
        <v>489</v>
      </c>
      <c r="AA110" s="158"/>
      <c r="AB110" s="147" t="s">
        <v>489</v>
      </c>
    </row>
    <row r="111" spans="1:28" ht="30" customHeight="1">
      <c r="A111" s="144" t="s">
        <v>2232</v>
      </c>
      <c r="B111" s="144" t="s">
        <v>1067</v>
      </c>
      <c r="C111" s="144" t="s">
        <v>1112</v>
      </c>
      <c r="D111" s="156" t="s">
        <v>671</v>
      </c>
      <c r="E111" s="157">
        <v>0</v>
      </c>
      <c r="F111" s="144" t="s">
        <v>489</v>
      </c>
      <c r="G111" s="157">
        <v>58336</v>
      </c>
      <c r="H111" s="144" t="s">
        <v>1348</v>
      </c>
      <c r="I111" s="157">
        <v>61042</v>
      </c>
      <c r="J111" s="144" t="s">
        <v>1349</v>
      </c>
      <c r="K111" s="157">
        <v>0</v>
      </c>
      <c r="L111" s="144" t="s">
        <v>489</v>
      </c>
      <c r="M111" s="157">
        <v>0</v>
      </c>
      <c r="N111" s="144" t="s">
        <v>489</v>
      </c>
      <c r="O111" s="157">
        <f t="shared" si="1"/>
        <v>58336</v>
      </c>
      <c r="P111" s="157">
        <v>0</v>
      </c>
      <c r="Q111" s="157">
        <v>0</v>
      </c>
      <c r="R111" s="157">
        <v>0</v>
      </c>
      <c r="S111" s="157">
        <v>0</v>
      </c>
      <c r="T111" s="157">
        <v>0</v>
      </c>
      <c r="U111" s="157">
        <v>0</v>
      </c>
      <c r="V111" s="157">
        <v>0</v>
      </c>
      <c r="W111" s="144" t="s">
        <v>1361</v>
      </c>
      <c r="X111" s="144" t="s">
        <v>489</v>
      </c>
      <c r="Y111" s="147" t="s">
        <v>489</v>
      </c>
      <c r="Z111" s="147" t="s">
        <v>489</v>
      </c>
      <c r="AA111" s="158"/>
      <c r="AB111" s="147" t="s">
        <v>489</v>
      </c>
    </row>
    <row r="112" spans="1:28" ht="30" customHeight="1">
      <c r="A112" s="144" t="s">
        <v>1716</v>
      </c>
      <c r="B112" s="144" t="s">
        <v>688</v>
      </c>
      <c r="C112" s="144" t="s">
        <v>762</v>
      </c>
      <c r="D112" s="156" t="s">
        <v>203</v>
      </c>
      <c r="E112" s="157">
        <v>0</v>
      </c>
      <c r="F112" s="144" t="s">
        <v>489</v>
      </c>
      <c r="G112" s="157">
        <v>5520</v>
      </c>
      <c r="H112" s="144" t="s">
        <v>1362</v>
      </c>
      <c r="I112" s="157">
        <v>5030</v>
      </c>
      <c r="J112" s="144" t="s">
        <v>1363</v>
      </c>
      <c r="K112" s="157">
        <v>0</v>
      </c>
      <c r="L112" s="144" t="s">
        <v>489</v>
      </c>
      <c r="M112" s="157">
        <v>0</v>
      </c>
      <c r="N112" s="144" t="s">
        <v>489</v>
      </c>
      <c r="O112" s="157">
        <f t="shared" si="1"/>
        <v>5030</v>
      </c>
      <c r="P112" s="157">
        <v>0</v>
      </c>
      <c r="Q112" s="157">
        <v>0</v>
      </c>
      <c r="R112" s="157">
        <v>0</v>
      </c>
      <c r="S112" s="157">
        <v>0</v>
      </c>
      <c r="T112" s="157">
        <v>0</v>
      </c>
      <c r="U112" s="157">
        <v>0</v>
      </c>
      <c r="V112" s="157">
        <v>0</v>
      </c>
      <c r="W112" s="144" t="s">
        <v>1364</v>
      </c>
      <c r="X112" s="144" t="s">
        <v>489</v>
      </c>
      <c r="Y112" s="147" t="s">
        <v>489</v>
      </c>
      <c r="Z112" s="147" t="s">
        <v>489</v>
      </c>
      <c r="AA112" s="158"/>
      <c r="AB112" s="147" t="s">
        <v>489</v>
      </c>
    </row>
    <row r="113" spans="1:28" ht="30" customHeight="1">
      <c r="A113" s="144" t="s">
        <v>1600</v>
      </c>
      <c r="B113" s="144" t="s">
        <v>688</v>
      </c>
      <c r="C113" s="144" t="s">
        <v>689</v>
      </c>
      <c r="D113" s="156" t="s">
        <v>203</v>
      </c>
      <c r="E113" s="157">
        <v>0</v>
      </c>
      <c r="F113" s="144" t="s">
        <v>489</v>
      </c>
      <c r="G113" s="157">
        <v>7410</v>
      </c>
      <c r="H113" s="144" t="s">
        <v>1362</v>
      </c>
      <c r="I113" s="157">
        <v>6660</v>
      </c>
      <c r="J113" s="144" t="s">
        <v>1363</v>
      </c>
      <c r="K113" s="157">
        <v>0</v>
      </c>
      <c r="L113" s="144" t="s">
        <v>489</v>
      </c>
      <c r="M113" s="157">
        <v>0</v>
      </c>
      <c r="N113" s="144" t="s">
        <v>489</v>
      </c>
      <c r="O113" s="157">
        <f t="shared" si="1"/>
        <v>6660</v>
      </c>
      <c r="P113" s="157">
        <v>0</v>
      </c>
      <c r="Q113" s="157">
        <v>0</v>
      </c>
      <c r="R113" s="157">
        <v>0</v>
      </c>
      <c r="S113" s="157">
        <v>0</v>
      </c>
      <c r="T113" s="157">
        <v>0</v>
      </c>
      <c r="U113" s="157">
        <v>0</v>
      </c>
      <c r="V113" s="157">
        <v>0</v>
      </c>
      <c r="W113" s="144" t="s">
        <v>1365</v>
      </c>
      <c r="X113" s="144" t="s">
        <v>489</v>
      </c>
      <c r="Y113" s="147" t="s">
        <v>489</v>
      </c>
      <c r="Z113" s="147" t="s">
        <v>489</v>
      </c>
      <c r="AA113" s="158"/>
      <c r="AB113" s="147" t="s">
        <v>489</v>
      </c>
    </row>
    <row r="114" spans="1:28" ht="30" customHeight="1">
      <c r="A114" s="144" t="s">
        <v>1602</v>
      </c>
      <c r="B114" s="144" t="s">
        <v>688</v>
      </c>
      <c r="C114" s="144" t="s">
        <v>690</v>
      </c>
      <c r="D114" s="156" t="s">
        <v>203</v>
      </c>
      <c r="E114" s="157">
        <v>0</v>
      </c>
      <c r="F114" s="144" t="s">
        <v>489</v>
      </c>
      <c r="G114" s="157">
        <v>13220</v>
      </c>
      <c r="H114" s="144" t="s">
        <v>1362</v>
      </c>
      <c r="I114" s="157">
        <v>11170</v>
      </c>
      <c r="J114" s="144" t="s">
        <v>1363</v>
      </c>
      <c r="K114" s="157">
        <v>0</v>
      </c>
      <c r="L114" s="144" t="s">
        <v>489</v>
      </c>
      <c r="M114" s="157">
        <v>0</v>
      </c>
      <c r="N114" s="144" t="s">
        <v>489</v>
      </c>
      <c r="O114" s="157">
        <f t="shared" si="1"/>
        <v>11170</v>
      </c>
      <c r="P114" s="157">
        <v>0</v>
      </c>
      <c r="Q114" s="157">
        <v>0</v>
      </c>
      <c r="R114" s="157">
        <v>0</v>
      </c>
      <c r="S114" s="157">
        <v>0</v>
      </c>
      <c r="T114" s="157">
        <v>0</v>
      </c>
      <c r="U114" s="157">
        <v>0</v>
      </c>
      <c r="V114" s="157">
        <v>0</v>
      </c>
      <c r="W114" s="144" t="s">
        <v>1366</v>
      </c>
      <c r="X114" s="144" t="s">
        <v>489</v>
      </c>
      <c r="Y114" s="147" t="s">
        <v>489</v>
      </c>
      <c r="Z114" s="147" t="s">
        <v>489</v>
      </c>
      <c r="AA114" s="158"/>
      <c r="AB114" s="147" t="s">
        <v>489</v>
      </c>
    </row>
    <row r="115" spans="1:28" ht="30" customHeight="1">
      <c r="A115" s="144" t="s">
        <v>1604</v>
      </c>
      <c r="B115" s="144" t="s">
        <v>688</v>
      </c>
      <c r="C115" s="144" t="s">
        <v>691</v>
      </c>
      <c r="D115" s="156" t="s">
        <v>203</v>
      </c>
      <c r="E115" s="157">
        <v>0</v>
      </c>
      <c r="F115" s="144" t="s">
        <v>489</v>
      </c>
      <c r="G115" s="157">
        <v>21620</v>
      </c>
      <c r="H115" s="144" t="s">
        <v>1362</v>
      </c>
      <c r="I115" s="157">
        <v>15950</v>
      </c>
      <c r="J115" s="144" t="s">
        <v>1363</v>
      </c>
      <c r="K115" s="157">
        <v>0</v>
      </c>
      <c r="L115" s="144" t="s">
        <v>489</v>
      </c>
      <c r="M115" s="157">
        <v>0</v>
      </c>
      <c r="N115" s="144" t="s">
        <v>489</v>
      </c>
      <c r="O115" s="157">
        <f t="shared" si="1"/>
        <v>15950</v>
      </c>
      <c r="P115" s="157">
        <v>0</v>
      </c>
      <c r="Q115" s="157">
        <v>0</v>
      </c>
      <c r="R115" s="157">
        <v>0</v>
      </c>
      <c r="S115" s="157">
        <v>0</v>
      </c>
      <c r="T115" s="157">
        <v>0</v>
      </c>
      <c r="U115" s="157">
        <v>0</v>
      </c>
      <c r="V115" s="157">
        <v>0</v>
      </c>
      <c r="W115" s="144" t="s">
        <v>1367</v>
      </c>
      <c r="X115" s="144" t="s">
        <v>489</v>
      </c>
      <c r="Y115" s="147" t="s">
        <v>489</v>
      </c>
      <c r="Z115" s="147" t="s">
        <v>489</v>
      </c>
      <c r="AA115" s="158"/>
      <c r="AB115" s="147" t="s">
        <v>489</v>
      </c>
    </row>
    <row r="116" spans="1:28" ht="30" customHeight="1">
      <c r="A116" s="144" t="s">
        <v>1719</v>
      </c>
      <c r="B116" s="144" t="s">
        <v>688</v>
      </c>
      <c r="C116" s="144" t="s">
        <v>763</v>
      </c>
      <c r="D116" s="156" t="s">
        <v>203</v>
      </c>
      <c r="E116" s="157">
        <v>0</v>
      </c>
      <c r="F116" s="144" t="s">
        <v>489</v>
      </c>
      <c r="G116" s="157">
        <v>9320</v>
      </c>
      <c r="H116" s="144" t="s">
        <v>1362</v>
      </c>
      <c r="I116" s="157">
        <v>9320</v>
      </c>
      <c r="J116" s="144" t="s">
        <v>1363</v>
      </c>
      <c r="K116" s="157">
        <v>0</v>
      </c>
      <c r="L116" s="144" t="s">
        <v>489</v>
      </c>
      <c r="M116" s="157">
        <v>0</v>
      </c>
      <c r="N116" s="144" t="s">
        <v>489</v>
      </c>
      <c r="O116" s="157">
        <f t="shared" si="1"/>
        <v>9320</v>
      </c>
      <c r="P116" s="157">
        <v>0</v>
      </c>
      <c r="Q116" s="157">
        <v>0</v>
      </c>
      <c r="R116" s="157">
        <v>0</v>
      </c>
      <c r="S116" s="157">
        <v>0</v>
      </c>
      <c r="T116" s="157">
        <v>0</v>
      </c>
      <c r="U116" s="157">
        <v>0</v>
      </c>
      <c r="V116" s="157">
        <v>0</v>
      </c>
      <c r="W116" s="144" t="s">
        <v>1368</v>
      </c>
      <c r="X116" s="144" t="s">
        <v>489</v>
      </c>
      <c r="Y116" s="147" t="s">
        <v>489</v>
      </c>
      <c r="Z116" s="147" t="s">
        <v>489</v>
      </c>
      <c r="AA116" s="158"/>
      <c r="AB116" s="147" t="s">
        <v>489</v>
      </c>
    </row>
    <row r="117" spans="1:28" ht="30" customHeight="1">
      <c r="A117" s="144" t="s">
        <v>1813</v>
      </c>
      <c r="B117" s="144" t="s">
        <v>688</v>
      </c>
      <c r="C117" s="144" t="s">
        <v>802</v>
      </c>
      <c r="D117" s="156" t="s">
        <v>203</v>
      </c>
      <c r="E117" s="157">
        <v>0</v>
      </c>
      <c r="F117" s="144" t="s">
        <v>489</v>
      </c>
      <c r="G117" s="157">
        <v>11220</v>
      </c>
      <c r="H117" s="144" t="s">
        <v>1362</v>
      </c>
      <c r="I117" s="157">
        <v>11220</v>
      </c>
      <c r="J117" s="144" t="s">
        <v>1363</v>
      </c>
      <c r="K117" s="157">
        <v>0</v>
      </c>
      <c r="L117" s="144" t="s">
        <v>489</v>
      </c>
      <c r="M117" s="157">
        <v>0</v>
      </c>
      <c r="N117" s="144" t="s">
        <v>489</v>
      </c>
      <c r="O117" s="157">
        <f t="shared" si="1"/>
        <v>11220</v>
      </c>
      <c r="P117" s="157">
        <v>0</v>
      </c>
      <c r="Q117" s="157">
        <v>0</v>
      </c>
      <c r="R117" s="157">
        <v>0</v>
      </c>
      <c r="S117" s="157">
        <v>0</v>
      </c>
      <c r="T117" s="157">
        <v>0</v>
      </c>
      <c r="U117" s="157">
        <v>0</v>
      </c>
      <c r="V117" s="157">
        <v>0</v>
      </c>
      <c r="W117" s="144" t="s">
        <v>1369</v>
      </c>
      <c r="X117" s="144" t="s">
        <v>489</v>
      </c>
      <c r="Y117" s="147" t="s">
        <v>489</v>
      </c>
      <c r="Z117" s="147" t="s">
        <v>489</v>
      </c>
      <c r="AA117" s="158"/>
      <c r="AB117" s="147" t="s">
        <v>489</v>
      </c>
    </row>
    <row r="118" spans="1:28" ht="30" customHeight="1">
      <c r="A118" s="144" t="s">
        <v>1721</v>
      </c>
      <c r="B118" s="144" t="s">
        <v>688</v>
      </c>
      <c r="C118" s="144" t="s">
        <v>764</v>
      </c>
      <c r="D118" s="156" t="s">
        <v>203</v>
      </c>
      <c r="E118" s="157">
        <v>0</v>
      </c>
      <c r="F118" s="144" t="s">
        <v>489</v>
      </c>
      <c r="G118" s="157">
        <v>19050</v>
      </c>
      <c r="H118" s="144" t="s">
        <v>1362</v>
      </c>
      <c r="I118" s="157">
        <v>19050</v>
      </c>
      <c r="J118" s="144" t="s">
        <v>1363</v>
      </c>
      <c r="K118" s="157">
        <v>0</v>
      </c>
      <c r="L118" s="144" t="s">
        <v>489</v>
      </c>
      <c r="M118" s="157">
        <v>0</v>
      </c>
      <c r="N118" s="144" t="s">
        <v>489</v>
      </c>
      <c r="O118" s="157">
        <f t="shared" si="1"/>
        <v>19050</v>
      </c>
      <c r="P118" s="157">
        <v>0</v>
      </c>
      <c r="Q118" s="157">
        <v>0</v>
      </c>
      <c r="R118" s="157">
        <v>0</v>
      </c>
      <c r="S118" s="157">
        <v>0</v>
      </c>
      <c r="T118" s="157">
        <v>0</v>
      </c>
      <c r="U118" s="157">
        <v>0</v>
      </c>
      <c r="V118" s="157">
        <v>0</v>
      </c>
      <c r="W118" s="144" t="s">
        <v>1370</v>
      </c>
      <c r="X118" s="144" t="s">
        <v>489</v>
      </c>
      <c r="Y118" s="147" t="s">
        <v>489</v>
      </c>
      <c r="Z118" s="147" t="s">
        <v>489</v>
      </c>
      <c r="AA118" s="158"/>
      <c r="AB118" s="147" t="s">
        <v>489</v>
      </c>
    </row>
    <row r="119" spans="1:28" ht="30" customHeight="1">
      <c r="A119" s="144" t="s">
        <v>1606</v>
      </c>
      <c r="B119" s="144" t="s">
        <v>688</v>
      </c>
      <c r="C119" s="144" t="s">
        <v>692</v>
      </c>
      <c r="D119" s="156" t="s">
        <v>203</v>
      </c>
      <c r="E119" s="157">
        <v>0</v>
      </c>
      <c r="F119" s="144" t="s">
        <v>489</v>
      </c>
      <c r="G119" s="157">
        <v>28570</v>
      </c>
      <c r="H119" s="144" t="s">
        <v>1362</v>
      </c>
      <c r="I119" s="157">
        <v>28570</v>
      </c>
      <c r="J119" s="144" t="s">
        <v>1363</v>
      </c>
      <c r="K119" s="157">
        <v>0</v>
      </c>
      <c r="L119" s="144" t="s">
        <v>489</v>
      </c>
      <c r="M119" s="157">
        <v>0</v>
      </c>
      <c r="N119" s="144" t="s">
        <v>489</v>
      </c>
      <c r="O119" s="157">
        <f t="shared" si="1"/>
        <v>28570</v>
      </c>
      <c r="P119" s="157">
        <v>0</v>
      </c>
      <c r="Q119" s="157">
        <v>0</v>
      </c>
      <c r="R119" s="157">
        <v>0</v>
      </c>
      <c r="S119" s="157">
        <v>0</v>
      </c>
      <c r="T119" s="157">
        <v>0</v>
      </c>
      <c r="U119" s="157">
        <v>0</v>
      </c>
      <c r="V119" s="157">
        <v>0</v>
      </c>
      <c r="W119" s="144" t="s">
        <v>1371</v>
      </c>
      <c r="X119" s="144" t="s">
        <v>489</v>
      </c>
      <c r="Y119" s="147" t="s">
        <v>489</v>
      </c>
      <c r="Z119" s="147" t="s">
        <v>489</v>
      </c>
      <c r="AA119" s="158"/>
      <c r="AB119" s="147" t="s">
        <v>489</v>
      </c>
    </row>
    <row r="120" spans="1:28" ht="30" customHeight="1">
      <c r="A120" s="144" t="s">
        <v>1817</v>
      </c>
      <c r="B120" s="144" t="s">
        <v>688</v>
      </c>
      <c r="C120" s="144" t="s">
        <v>803</v>
      </c>
      <c r="D120" s="156" t="s">
        <v>203</v>
      </c>
      <c r="E120" s="157">
        <v>0</v>
      </c>
      <c r="F120" s="144" t="s">
        <v>489</v>
      </c>
      <c r="G120" s="157">
        <v>2640</v>
      </c>
      <c r="H120" s="144" t="s">
        <v>1362</v>
      </c>
      <c r="I120" s="157">
        <v>3440</v>
      </c>
      <c r="J120" s="144" t="s">
        <v>1363</v>
      </c>
      <c r="K120" s="157">
        <v>0</v>
      </c>
      <c r="L120" s="144" t="s">
        <v>489</v>
      </c>
      <c r="M120" s="157">
        <v>0</v>
      </c>
      <c r="N120" s="144" t="s">
        <v>489</v>
      </c>
      <c r="O120" s="157">
        <f t="shared" si="1"/>
        <v>2640</v>
      </c>
      <c r="P120" s="157">
        <v>0</v>
      </c>
      <c r="Q120" s="157">
        <v>0</v>
      </c>
      <c r="R120" s="157">
        <v>0</v>
      </c>
      <c r="S120" s="157">
        <v>0</v>
      </c>
      <c r="T120" s="157">
        <v>0</v>
      </c>
      <c r="U120" s="157">
        <v>0</v>
      </c>
      <c r="V120" s="157">
        <v>0</v>
      </c>
      <c r="W120" s="144" t="s">
        <v>1372</v>
      </c>
      <c r="X120" s="144" t="s">
        <v>489</v>
      </c>
      <c r="Y120" s="147" t="s">
        <v>489</v>
      </c>
      <c r="Z120" s="147" t="s">
        <v>489</v>
      </c>
      <c r="AA120" s="158"/>
      <c r="AB120" s="147" t="s">
        <v>489</v>
      </c>
    </row>
    <row r="121" spans="1:28" ht="30" customHeight="1">
      <c r="A121" s="144" t="s">
        <v>1723</v>
      </c>
      <c r="B121" s="144" t="s">
        <v>688</v>
      </c>
      <c r="C121" s="144" t="s">
        <v>765</v>
      </c>
      <c r="D121" s="156" t="s">
        <v>203</v>
      </c>
      <c r="E121" s="157">
        <v>0</v>
      </c>
      <c r="F121" s="144" t="s">
        <v>489</v>
      </c>
      <c r="G121" s="157">
        <v>4590</v>
      </c>
      <c r="H121" s="144" t="s">
        <v>1362</v>
      </c>
      <c r="I121" s="157">
        <v>5970</v>
      </c>
      <c r="J121" s="144" t="s">
        <v>1363</v>
      </c>
      <c r="K121" s="157">
        <v>0</v>
      </c>
      <c r="L121" s="144" t="s">
        <v>489</v>
      </c>
      <c r="M121" s="157">
        <v>0</v>
      </c>
      <c r="N121" s="144" t="s">
        <v>489</v>
      </c>
      <c r="O121" s="157">
        <f t="shared" si="1"/>
        <v>4590</v>
      </c>
      <c r="P121" s="157">
        <v>0</v>
      </c>
      <c r="Q121" s="157">
        <v>0</v>
      </c>
      <c r="R121" s="157">
        <v>0</v>
      </c>
      <c r="S121" s="157">
        <v>0</v>
      </c>
      <c r="T121" s="157">
        <v>0</v>
      </c>
      <c r="U121" s="157">
        <v>0</v>
      </c>
      <c r="V121" s="157">
        <v>0</v>
      </c>
      <c r="W121" s="144" t="s">
        <v>1373</v>
      </c>
      <c r="X121" s="144" t="s">
        <v>489</v>
      </c>
      <c r="Y121" s="147" t="s">
        <v>489</v>
      </c>
      <c r="Z121" s="147" t="s">
        <v>489</v>
      </c>
      <c r="AA121" s="158"/>
      <c r="AB121" s="147" t="s">
        <v>489</v>
      </c>
    </row>
    <row r="122" spans="1:28" ht="30" customHeight="1">
      <c r="A122" s="144" t="s">
        <v>1608</v>
      </c>
      <c r="B122" s="144" t="s">
        <v>688</v>
      </c>
      <c r="C122" s="144" t="s">
        <v>693</v>
      </c>
      <c r="D122" s="156" t="s">
        <v>203</v>
      </c>
      <c r="E122" s="157">
        <v>0</v>
      </c>
      <c r="F122" s="144" t="s">
        <v>489</v>
      </c>
      <c r="G122" s="157">
        <v>7000</v>
      </c>
      <c r="H122" s="144" t="s">
        <v>1362</v>
      </c>
      <c r="I122" s="157">
        <v>9120</v>
      </c>
      <c r="J122" s="144" t="s">
        <v>1363</v>
      </c>
      <c r="K122" s="157">
        <v>0</v>
      </c>
      <c r="L122" s="144" t="s">
        <v>489</v>
      </c>
      <c r="M122" s="157">
        <v>0</v>
      </c>
      <c r="N122" s="144" t="s">
        <v>489</v>
      </c>
      <c r="O122" s="157">
        <f t="shared" si="1"/>
        <v>7000</v>
      </c>
      <c r="P122" s="157">
        <v>0</v>
      </c>
      <c r="Q122" s="157">
        <v>0</v>
      </c>
      <c r="R122" s="157">
        <v>0</v>
      </c>
      <c r="S122" s="157">
        <v>0</v>
      </c>
      <c r="T122" s="157">
        <v>0</v>
      </c>
      <c r="U122" s="157">
        <v>0</v>
      </c>
      <c r="V122" s="157">
        <v>0</v>
      </c>
      <c r="W122" s="144" t="s">
        <v>1374</v>
      </c>
      <c r="X122" s="144" t="s">
        <v>489</v>
      </c>
      <c r="Y122" s="147" t="s">
        <v>489</v>
      </c>
      <c r="Z122" s="147" t="s">
        <v>489</v>
      </c>
      <c r="AA122" s="158"/>
      <c r="AB122" s="147" t="s">
        <v>489</v>
      </c>
    </row>
    <row r="123" spans="1:28" ht="30" customHeight="1">
      <c r="A123" s="144" t="s">
        <v>1648</v>
      </c>
      <c r="B123" s="144" t="s">
        <v>725</v>
      </c>
      <c r="C123" s="144" t="s">
        <v>726</v>
      </c>
      <c r="D123" s="156" t="s">
        <v>203</v>
      </c>
      <c r="E123" s="157">
        <v>0</v>
      </c>
      <c r="F123" s="144" t="s">
        <v>489</v>
      </c>
      <c r="G123" s="157">
        <v>42000</v>
      </c>
      <c r="H123" s="144" t="s">
        <v>1375</v>
      </c>
      <c r="I123" s="157">
        <v>42000</v>
      </c>
      <c r="J123" s="144" t="s">
        <v>1376</v>
      </c>
      <c r="K123" s="157">
        <v>0</v>
      </c>
      <c r="L123" s="144" t="s">
        <v>489</v>
      </c>
      <c r="M123" s="157">
        <v>0</v>
      </c>
      <c r="N123" s="144" t="s">
        <v>489</v>
      </c>
      <c r="O123" s="157">
        <f t="shared" si="1"/>
        <v>42000</v>
      </c>
      <c r="P123" s="157">
        <v>0</v>
      </c>
      <c r="Q123" s="157">
        <v>0</v>
      </c>
      <c r="R123" s="157">
        <v>0</v>
      </c>
      <c r="S123" s="157">
        <v>0</v>
      </c>
      <c r="T123" s="157">
        <v>0</v>
      </c>
      <c r="U123" s="157">
        <v>0</v>
      </c>
      <c r="V123" s="157">
        <v>0</v>
      </c>
      <c r="W123" s="144" t="s">
        <v>1377</v>
      </c>
      <c r="X123" s="144" t="s">
        <v>489</v>
      </c>
      <c r="Y123" s="147" t="s">
        <v>489</v>
      </c>
      <c r="Z123" s="147" t="s">
        <v>489</v>
      </c>
      <c r="AA123" s="158"/>
      <c r="AB123" s="147" t="s">
        <v>489</v>
      </c>
    </row>
    <row r="124" spans="1:28" ht="30" customHeight="1">
      <c r="A124" s="144" t="s">
        <v>1650</v>
      </c>
      <c r="B124" s="144" t="s">
        <v>725</v>
      </c>
      <c r="C124" s="144" t="s">
        <v>727</v>
      </c>
      <c r="D124" s="156" t="s">
        <v>203</v>
      </c>
      <c r="E124" s="157">
        <v>0</v>
      </c>
      <c r="F124" s="144" t="s">
        <v>489</v>
      </c>
      <c r="G124" s="157">
        <v>111000</v>
      </c>
      <c r="H124" s="144" t="s">
        <v>1375</v>
      </c>
      <c r="I124" s="157">
        <v>111000</v>
      </c>
      <c r="J124" s="144" t="s">
        <v>1376</v>
      </c>
      <c r="K124" s="157">
        <v>0</v>
      </c>
      <c r="L124" s="144" t="s">
        <v>489</v>
      </c>
      <c r="M124" s="157">
        <v>0</v>
      </c>
      <c r="N124" s="144" t="s">
        <v>489</v>
      </c>
      <c r="O124" s="157">
        <f t="shared" si="1"/>
        <v>111000</v>
      </c>
      <c r="P124" s="157">
        <v>0</v>
      </c>
      <c r="Q124" s="157">
        <v>0</v>
      </c>
      <c r="R124" s="157">
        <v>0</v>
      </c>
      <c r="S124" s="157">
        <v>0</v>
      </c>
      <c r="T124" s="157">
        <v>0</v>
      </c>
      <c r="U124" s="157">
        <v>0</v>
      </c>
      <c r="V124" s="157">
        <v>0</v>
      </c>
      <c r="W124" s="144" t="s">
        <v>1378</v>
      </c>
      <c r="X124" s="144" t="s">
        <v>489</v>
      </c>
      <c r="Y124" s="147" t="s">
        <v>489</v>
      </c>
      <c r="Z124" s="147" t="s">
        <v>489</v>
      </c>
      <c r="AA124" s="158"/>
      <c r="AB124" s="147" t="s">
        <v>489</v>
      </c>
    </row>
    <row r="125" spans="1:28" ht="30" customHeight="1">
      <c r="A125" s="144" t="s">
        <v>2239</v>
      </c>
      <c r="B125" s="144" t="s">
        <v>1114</v>
      </c>
      <c r="C125" s="144" t="s">
        <v>954</v>
      </c>
      <c r="D125" s="156" t="s">
        <v>309</v>
      </c>
      <c r="E125" s="157">
        <v>0</v>
      </c>
      <c r="F125" s="144" t="s">
        <v>489</v>
      </c>
      <c r="G125" s="157">
        <v>0</v>
      </c>
      <c r="H125" s="144" t="s">
        <v>489</v>
      </c>
      <c r="I125" s="157">
        <v>0</v>
      </c>
      <c r="J125" s="144" t="s">
        <v>489</v>
      </c>
      <c r="K125" s="157">
        <v>0</v>
      </c>
      <c r="L125" s="144" t="s">
        <v>489</v>
      </c>
      <c r="M125" s="157">
        <v>1000</v>
      </c>
      <c r="N125" s="144" t="s">
        <v>489</v>
      </c>
      <c r="O125" s="157">
        <f t="shared" si="1"/>
        <v>1000</v>
      </c>
      <c r="P125" s="157">
        <v>0</v>
      </c>
      <c r="Q125" s="157">
        <v>0</v>
      </c>
      <c r="R125" s="157">
        <v>0</v>
      </c>
      <c r="S125" s="157">
        <v>0</v>
      </c>
      <c r="T125" s="157">
        <v>0</v>
      </c>
      <c r="U125" s="157">
        <v>0</v>
      </c>
      <c r="V125" s="157">
        <v>0</v>
      </c>
      <c r="W125" s="144" t="s">
        <v>1379</v>
      </c>
      <c r="X125" s="144" t="s">
        <v>489</v>
      </c>
      <c r="Y125" s="147" t="s">
        <v>489</v>
      </c>
      <c r="Z125" s="147" t="s">
        <v>489</v>
      </c>
      <c r="AA125" s="158"/>
      <c r="AB125" s="147" t="s">
        <v>489</v>
      </c>
    </row>
    <row r="126" spans="1:28" ht="30" customHeight="1">
      <c r="A126" s="144" t="s">
        <v>2244</v>
      </c>
      <c r="B126" s="144" t="s">
        <v>1114</v>
      </c>
      <c r="C126" s="144" t="s">
        <v>964</v>
      </c>
      <c r="D126" s="156" t="s">
        <v>309</v>
      </c>
      <c r="E126" s="157">
        <v>0</v>
      </c>
      <c r="F126" s="144" t="s">
        <v>489</v>
      </c>
      <c r="G126" s="157">
        <v>0</v>
      </c>
      <c r="H126" s="144" t="s">
        <v>489</v>
      </c>
      <c r="I126" s="157">
        <v>0</v>
      </c>
      <c r="J126" s="144" t="s">
        <v>489</v>
      </c>
      <c r="K126" s="157">
        <v>0</v>
      </c>
      <c r="L126" s="144" t="s">
        <v>489</v>
      </c>
      <c r="M126" s="157">
        <v>1050</v>
      </c>
      <c r="N126" s="144" t="s">
        <v>489</v>
      </c>
      <c r="O126" s="157">
        <f t="shared" si="1"/>
        <v>1050</v>
      </c>
      <c r="P126" s="157">
        <v>0</v>
      </c>
      <c r="Q126" s="157">
        <v>0</v>
      </c>
      <c r="R126" s="157">
        <v>0</v>
      </c>
      <c r="S126" s="157">
        <v>0</v>
      </c>
      <c r="T126" s="157">
        <v>0</v>
      </c>
      <c r="U126" s="157">
        <v>0</v>
      </c>
      <c r="V126" s="157">
        <v>0</v>
      </c>
      <c r="W126" s="144" t="s">
        <v>1380</v>
      </c>
      <c r="X126" s="144" t="s">
        <v>489</v>
      </c>
      <c r="Y126" s="147" t="s">
        <v>489</v>
      </c>
      <c r="Z126" s="147" t="s">
        <v>489</v>
      </c>
      <c r="AA126" s="158"/>
      <c r="AB126" s="147" t="s">
        <v>489</v>
      </c>
    </row>
    <row r="127" spans="1:28" ht="30" customHeight="1">
      <c r="A127" s="144" t="s">
        <v>1582</v>
      </c>
      <c r="B127" s="144" t="s">
        <v>678</v>
      </c>
      <c r="C127" s="144" t="s">
        <v>679</v>
      </c>
      <c r="D127" s="156" t="s">
        <v>203</v>
      </c>
      <c r="E127" s="157">
        <v>0</v>
      </c>
      <c r="F127" s="144" t="s">
        <v>489</v>
      </c>
      <c r="G127" s="157">
        <v>980</v>
      </c>
      <c r="H127" s="144" t="s">
        <v>1381</v>
      </c>
      <c r="I127" s="157">
        <v>710</v>
      </c>
      <c r="J127" s="144" t="s">
        <v>1382</v>
      </c>
      <c r="K127" s="157">
        <v>0</v>
      </c>
      <c r="L127" s="144" t="s">
        <v>489</v>
      </c>
      <c r="M127" s="157">
        <v>0</v>
      </c>
      <c r="N127" s="144" t="s">
        <v>489</v>
      </c>
      <c r="O127" s="157">
        <f t="shared" si="1"/>
        <v>710</v>
      </c>
      <c r="P127" s="157">
        <v>0</v>
      </c>
      <c r="Q127" s="157">
        <v>0</v>
      </c>
      <c r="R127" s="157">
        <v>0</v>
      </c>
      <c r="S127" s="157">
        <v>0</v>
      </c>
      <c r="T127" s="157">
        <v>0</v>
      </c>
      <c r="U127" s="157">
        <v>0</v>
      </c>
      <c r="V127" s="157">
        <v>0</v>
      </c>
      <c r="W127" s="144" t="s">
        <v>1383</v>
      </c>
      <c r="X127" s="144" t="s">
        <v>489</v>
      </c>
      <c r="Y127" s="147" t="s">
        <v>489</v>
      </c>
      <c r="Z127" s="147" t="s">
        <v>489</v>
      </c>
      <c r="AA127" s="158"/>
      <c r="AB127" s="147" t="s">
        <v>489</v>
      </c>
    </row>
    <row r="128" spans="1:28" ht="30" customHeight="1">
      <c r="A128" s="144" t="s">
        <v>1584</v>
      </c>
      <c r="B128" s="144" t="s">
        <v>678</v>
      </c>
      <c r="C128" s="144" t="s">
        <v>680</v>
      </c>
      <c r="D128" s="156" t="s">
        <v>203</v>
      </c>
      <c r="E128" s="157">
        <v>0</v>
      </c>
      <c r="F128" s="144" t="s">
        <v>489</v>
      </c>
      <c r="G128" s="157">
        <v>2300</v>
      </c>
      <c r="H128" s="144" t="s">
        <v>1381</v>
      </c>
      <c r="I128" s="157">
        <v>1670</v>
      </c>
      <c r="J128" s="144" t="s">
        <v>1382</v>
      </c>
      <c r="K128" s="157">
        <v>0</v>
      </c>
      <c r="L128" s="144" t="s">
        <v>489</v>
      </c>
      <c r="M128" s="157">
        <v>0</v>
      </c>
      <c r="N128" s="144" t="s">
        <v>489</v>
      </c>
      <c r="O128" s="157">
        <f t="shared" si="1"/>
        <v>1670</v>
      </c>
      <c r="P128" s="157">
        <v>0</v>
      </c>
      <c r="Q128" s="157">
        <v>0</v>
      </c>
      <c r="R128" s="157">
        <v>0</v>
      </c>
      <c r="S128" s="157">
        <v>0</v>
      </c>
      <c r="T128" s="157">
        <v>0</v>
      </c>
      <c r="U128" s="157">
        <v>0</v>
      </c>
      <c r="V128" s="157">
        <v>0</v>
      </c>
      <c r="W128" s="144" t="s">
        <v>1384</v>
      </c>
      <c r="X128" s="144" t="s">
        <v>489</v>
      </c>
      <c r="Y128" s="147" t="s">
        <v>489</v>
      </c>
      <c r="Z128" s="147" t="s">
        <v>489</v>
      </c>
      <c r="AA128" s="158"/>
      <c r="AB128" s="147" t="s">
        <v>489</v>
      </c>
    </row>
    <row r="129" spans="1:28" ht="30" customHeight="1">
      <c r="A129" s="144" t="s">
        <v>1781</v>
      </c>
      <c r="B129" s="144" t="s">
        <v>678</v>
      </c>
      <c r="C129" s="144" t="s">
        <v>791</v>
      </c>
      <c r="D129" s="156" t="s">
        <v>203</v>
      </c>
      <c r="E129" s="157">
        <v>0</v>
      </c>
      <c r="F129" s="144" t="s">
        <v>489</v>
      </c>
      <c r="G129" s="157">
        <v>3440</v>
      </c>
      <c r="H129" s="144" t="s">
        <v>1381</v>
      </c>
      <c r="I129" s="157">
        <v>2500</v>
      </c>
      <c r="J129" s="144" t="s">
        <v>1382</v>
      </c>
      <c r="K129" s="157">
        <v>0</v>
      </c>
      <c r="L129" s="144" t="s">
        <v>489</v>
      </c>
      <c r="M129" s="157">
        <v>0</v>
      </c>
      <c r="N129" s="144" t="s">
        <v>489</v>
      </c>
      <c r="O129" s="157">
        <f t="shared" si="1"/>
        <v>2500</v>
      </c>
      <c r="P129" s="157">
        <v>0</v>
      </c>
      <c r="Q129" s="157">
        <v>0</v>
      </c>
      <c r="R129" s="157">
        <v>0</v>
      </c>
      <c r="S129" s="157">
        <v>0</v>
      </c>
      <c r="T129" s="157">
        <v>0</v>
      </c>
      <c r="U129" s="157">
        <v>0</v>
      </c>
      <c r="V129" s="157">
        <v>0</v>
      </c>
      <c r="W129" s="144" t="s">
        <v>1385</v>
      </c>
      <c r="X129" s="144" t="s">
        <v>489</v>
      </c>
      <c r="Y129" s="147" t="s">
        <v>489</v>
      </c>
      <c r="Z129" s="147" t="s">
        <v>489</v>
      </c>
      <c r="AA129" s="158"/>
      <c r="AB129" s="147" t="s">
        <v>489</v>
      </c>
    </row>
    <row r="130" spans="1:28" ht="30" customHeight="1">
      <c r="A130" s="144" t="s">
        <v>1783</v>
      </c>
      <c r="B130" s="144" t="s">
        <v>678</v>
      </c>
      <c r="C130" s="144" t="s">
        <v>792</v>
      </c>
      <c r="D130" s="156" t="s">
        <v>203</v>
      </c>
      <c r="E130" s="157">
        <v>0</v>
      </c>
      <c r="F130" s="144" t="s">
        <v>489</v>
      </c>
      <c r="G130" s="157">
        <v>4090</v>
      </c>
      <c r="H130" s="144" t="s">
        <v>1381</v>
      </c>
      <c r="I130" s="157">
        <v>2980</v>
      </c>
      <c r="J130" s="144" t="s">
        <v>1382</v>
      </c>
      <c r="K130" s="157">
        <v>0</v>
      </c>
      <c r="L130" s="144" t="s">
        <v>489</v>
      </c>
      <c r="M130" s="157">
        <v>0</v>
      </c>
      <c r="N130" s="144" t="s">
        <v>489</v>
      </c>
      <c r="O130" s="157">
        <f t="shared" si="1"/>
        <v>2980</v>
      </c>
      <c r="P130" s="157">
        <v>0</v>
      </c>
      <c r="Q130" s="157">
        <v>0</v>
      </c>
      <c r="R130" s="157">
        <v>0</v>
      </c>
      <c r="S130" s="157">
        <v>0</v>
      </c>
      <c r="T130" s="157">
        <v>0</v>
      </c>
      <c r="U130" s="157">
        <v>0</v>
      </c>
      <c r="V130" s="157">
        <v>0</v>
      </c>
      <c r="W130" s="144" t="s">
        <v>1386</v>
      </c>
      <c r="X130" s="144" t="s">
        <v>489</v>
      </c>
      <c r="Y130" s="147" t="s">
        <v>489</v>
      </c>
      <c r="Z130" s="147" t="s">
        <v>489</v>
      </c>
      <c r="AA130" s="158"/>
      <c r="AB130" s="147" t="s">
        <v>489</v>
      </c>
    </row>
    <row r="131" spans="1:28" ht="30" customHeight="1">
      <c r="A131" s="144" t="s">
        <v>1586</v>
      </c>
      <c r="B131" s="144" t="s">
        <v>678</v>
      </c>
      <c r="C131" s="144" t="s">
        <v>681</v>
      </c>
      <c r="D131" s="156" t="s">
        <v>203</v>
      </c>
      <c r="E131" s="157">
        <v>0</v>
      </c>
      <c r="F131" s="144" t="s">
        <v>489</v>
      </c>
      <c r="G131" s="157">
        <v>6400</v>
      </c>
      <c r="H131" s="144" t="s">
        <v>1381</v>
      </c>
      <c r="I131" s="157">
        <v>4660</v>
      </c>
      <c r="J131" s="144" t="s">
        <v>1382</v>
      </c>
      <c r="K131" s="157">
        <v>0</v>
      </c>
      <c r="L131" s="144" t="s">
        <v>489</v>
      </c>
      <c r="M131" s="157">
        <v>0</v>
      </c>
      <c r="N131" s="144" t="s">
        <v>489</v>
      </c>
      <c r="O131" s="157">
        <f t="shared" si="1"/>
        <v>4660</v>
      </c>
      <c r="P131" s="157">
        <v>0</v>
      </c>
      <c r="Q131" s="157">
        <v>0</v>
      </c>
      <c r="R131" s="157">
        <v>0</v>
      </c>
      <c r="S131" s="157">
        <v>0</v>
      </c>
      <c r="T131" s="157">
        <v>0</v>
      </c>
      <c r="U131" s="157">
        <v>0</v>
      </c>
      <c r="V131" s="157">
        <v>0</v>
      </c>
      <c r="W131" s="144" t="s">
        <v>1387</v>
      </c>
      <c r="X131" s="144" t="s">
        <v>489</v>
      </c>
      <c r="Y131" s="147" t="s">
        <v>489</v>
      </c>
      <c r="Z131" s="147" t="s">
        <v>489</v>
      </c>
      <c r="AA131" s="158"/>
      <c r="AB131" s="147" t="s">
        <v>489</v>
      </c>
    </row>
    <row r="132" spans="1:28" ht="30" customHeight="1">
      <c r="A132" s="144" t="s">
        <v>1588</v>
      </c>
      <c r="B132" s="144" t="s">
        <v>678</v>
      </c>
      <c r="C132" s="144" t="s">
        <v>682</v>
      </c>
      <c r="D132" s="156" t="s">
        <v>203</v>
      </c>
      <c r="E132" s="157">
        <v>0</v>
      </c>
      <c r="F132" s="144" t="s">
        <v>489</v>
      </c>
      <c r="G132" s="157">
        <v>1450</v>
      </c>
      <c r="H132" s="144" t="s">
        <v>1381</v>
      </c>
      <c r="I132" s="157">
        <v>1060</v>
      </c>
      <c r="J132" s="144" t="s">
        <v>1382</v>
      </c>
      <c r="K132" s="157">
        <v>0</v>
      </c>
      <c r="L132" s="144" t="s">
        <v>489</v>
      </c>
      <c r="M132" s="157">
        <v>0</v>
      </c>
      <c r="N132" s="144" t="s">
        <v>489</v>
      </c>
      <c r="O132" s="157">
        <f t="shared" si="1"/>
        <v>1060</v>
      </c>
      <c r="P132" s="157">
        <v>0</v>
      </c>
      <c r="Q132" s="157">
        <v>0</v>
      </c>
      <c r="R132" s="157">
        <v>0</v>
      </c>
      <c r="S132" s="157">
        <v>0</v>
      </c>
      <c r="T132" s="157">
        <v>0</v>
      </c>
      <c r="U132" s="157">
        <v>0</v>
      </c>
      <c r="V132" s="157">
        <v>0</v>
      </c>
      <c r="W132" s="144" t="s">
        <v>1388</v>
      </c>
      <c r="X132" s="144" t="s">
        <v>489</v>
      </c>
      <c r="Y132" s="147" t="s">
        <v>489</v>
      </c>
      <c r="Z132" s="147" t="s">
        <v>489</v>
      </c>
      <c r="AA132" s="158"/>
      <c r="AB132" s="147" t="s">
        <v>489</v>
      </c>
    </row>
    <row r="133" spans="1:28" ht="30" customHeight="1">
      <c r="A133" s="144" t="s">
        <v>1786</v>
      </c>
      <c r="B133" s="144" t="s">
        <v>678</v>
      </c>
      <c r="C133" s="144" t="s">
        <v>793</v>
      </c>
      <c r="D133" s="156" t="s">
        <v>203</v>
      </c>
      <c r="E133" s="157">
        <v>0</v>
      </c>
      <c r="F133" s="144" t="s">
        <v>489</v>
      </c>
      <c r="G133" s="157">
        <v>3170</v>
      </c>
      <c r="H133" s="144" t="s">
        <v>1381</v>
      </c>
      <c r="I133" s="157">
        <v>2300</v>
      </c>
      <c r="J133" s="144" t="s">
        <v>1382</v>
      </c>
      <c r="K133" s="157">
        <v>0</v>
      </c>
      <c r="L133" s="144" t="s">
        <v>489</v>
      </c>
      <c r="M133" s="157">
        <v>0</v>
      </c>
      <c r="N133" s="144" t="s">
        <v>489</v>
      </c>
      <c r="O133" s="157">
        <f t="shared" si="1"/>
        <v>2300</v>
      </c>
      <c r="P133" s="157">
        <v>0</v>
      </c>
      <c r="Q133" s="157">
        <v>0</v>
      </c>
      <c r="R133" s="157">
        <v>0</v>
      </c>
      <c r="S133" s="157">
        <v>0</v>
      </c>
      <c r="T133" s="157">
        <v>0</v>
      </c>
      <c r="U133" s="157">
        <v>0</v>
      </c>
      <c r="V133" s="157">
        <v>0</v>
      </c>
      <c r="W133" s="144" t="s">
        <v>1389</v>
      </c>
      <c r="X133" s="144" t="s">
        <v>489</v>
      </c>
      <c r="Y133" s="147" t="s">
        <v>489</v>
      </c>
      <c r="Z133" s="147" t="s">
        <v>489</v>
      </c>
      <c r="AA133" s="158"/>
      <c r="AB133" s="147" t="s">
        <v>489</v>
      </c>
    </row>
    <row r="134" spans="1:28" ht="30" customHeight="1">
      <c r="A134" s="144" t="s">
        <v>1788</v>
      </c>
      <c r="B134" s="144" t="s">
        <v>678</v>
      </c>
      <c r="C134" s="144" t="s">
        <v>794</v>
      </c>
      <c r="D134" s="156" t="s">
        <v>203</v>
      </c>
      <c r="E134" s="157">
        <v>0</v>
      </c>
      <c r="F134" s="144" t="s">
        <v>489</v>
      </c>
      <c r="G134" s="157">
        <v>4270</v>
      </c>
      <c r="H134" s="144" t="s">
        <v>1381</v>
      </c>
      <c r="I134" s="157">
        <v>3110</v>
      </c>
      <c r="J134" s="144" t="s">
        <v>1382</v>
      </c>
      <c r="K134" s="157">
        <v>0</v>
      </c>
      <c r="L134" s="144" t="s">
        <v>489</v>
      </c>
      <c r="M134" s="157">
        <v>0</v>
      </c>
      <c r="N134" s="144" t="s">
        <v>489</v>
      </c>
      <c r="O134" s="157">
        <f t="shared" ref="O134:O190" si="2">SMALL(E134:M134,COUNTIF(E134:M134,0)+1)</f>
        <v>3110</v>
      </c>
      <c r="P134" s="157">
        <v>0</v>
      </c>
      <c r="Q134" s="157">
        <v>0</v>
      </c>
      <c r="R134" s="157">
        <v>0</v>
      </c>
      <c r="S134" s="157">
        <v>0</v>
      </c>
      <c r="T134" s="157">
        <v>0</v>
      </c>
      <c r="U134" s="157">
        <v>0</v>
      </c>
      <c r="V134" s="157">
        <v>0</v>
      </c>
      <c r="W134" s="144" t="s">
        <v>1390</v>
      </c>
      <c r="X134" s="144" t="s">
        <v>489</v>
      </c>
      <c r="Y134" s="147" t="s">
        <v>489</v>
      </c>
      <c r="Z134" s="147" t="s">
        <v>489</v>
      </c>
      <c r="AA134" s="158"/>
      <c r="AB134" s="147" t="s">
        <v>489</v>
      </c>
    </row>
    <row r="135" spans="1:28" ht="30" customHeight="1">
      <c r="A135" s="144" t="s">
        <v>1790</v>
      </c>
      <c r="B135" s="144" t="s">
        <v>678</v>
      </c>
      <c r="C135" s="144" t="s">
        <v>795</v>
      </c>
      <c r="D135" s="156" t="s">
        <v>203</v>
      </c>
      <c r="E135" s="157">
        <v>0</v>
      </c>
      <c r="F135" s="144" t="s">
        <v>489</v>
      </c>
      <c r="G135" s="157">
        <v>5710</v>
      </c>
      <c r="H135" s="144" t="s">
        <v>1381</v>
      </c>
      <c r="I135" s="157">
        <v>4150</v>
      </c>
      <c r="J135" s="144" t="s">
        <v>1382</v>
      </c>
      <c r="K135" s="157">
        <v>0</v>
      </c>
      <c r="L135" s="144" t="s">
        <v>489</v>
      </c>
      <c r="M135" s="157">
        <v>0</v>
      </c>
      <c r="N135" s="144" t="s">
        <v>489</v>
      </c>
      <c r="O135" s="157">
        <f t="shared" si="2"/>
        <v>4150</v>
      </c>
      <c r="P135" s="157">
        <v>0</v>
      </c>
      <c r="Q135" s="157">
        <v>0</v>
      </c>
      <c r="R135" s="157">
        <v>0</v>
      </c>
      <c r="S135" s="157">
        <v>0</v>
      </c>
      <c r="T135" s="157">
        <v>0</v>
      </c>
      <c r="U135" s="157">
        <v>0</v>
      </c>
      <c r="V135" s="157">
        <v>0</v>
      </c>
      <c r="W135" s="144" t="s">
        <v>1391</v>
      </c>
      <c r="X135" s="144" t="s">
        <v>489</v>
      </c>
      <c r="Y135" s="147" t="s">
        <v>489</v>
      </c>
      <c r="Z135" s="147" t="s">
        <v>489</v>
      </c>
      <c r="AA135" s="158"/>
      <c r="AB135" s="147" t="s">
        <v>489</v>
      </c>
    </row>
    <row r="136" spans="1:28" ht="30" customHeight="1">
      <c r="A136" s="144" t="s">
        <v>1590</v>
      </c>
      <c r="B136" s="144" t="s">
        <v>678</v>
      </c>
      <c r="C136" s="144" t="s">
        <v>683</v>
      </c>
      <c r="D136" s="156" t="s">
        <v>203</v>
      </c>
      <c r="E136" s="157">
        <v>0</v>
      </c>
      <c r="F136" s="144" t="s">
        <v>489</v>
      </c>
      <c r="G136" s="157">
        <v>8350</v>
      </c>
      <c r="H136" s="144" t="s">
        <v>1381</v>
      </c>
      <c r="I136" s="157">
        <v>6060</v>
      </c>
      <c r="J136" s="144" t="s">
        <v>1382</v>
      </c>
      <c r="K136" s="157">
        <v>0</v>
      </c>
      <c r="L136" s="144" t="s">
        <v>489</v>
      </c>
      <c r="M136" s="157">
        <v>0</v>
      </c>
      <c r="N136" s="144" t="s">
        <v>489</v>
      </c>
      <c r="O136" s="157">
        <f t="shared" si="2"/>
        <v>6060</v>
      </c>
      <c r="P136" s="157">
        <v>0</v>
      </c>
      <c r="Q136" s="157">
        <v>0</v>
      </c>
      <c r="R136" s="157">
        <v>0</v>
      </c>
      <c r="S136" s="157">
        <v>0</v>
      </c>
      <c r="T136" s="157">
        <v>0</v>
      </c>
      <c r="U136" s="157">
        <v>0</v>
      </c>
      <c r="V136" s="157">
        <v>0</v>
      </c>
      <c r="W136" s="144" t="s">
        <v>1392</v>
      </c>
      <c r="X136" s="144" t="s">
        <v>489</v>
      </c>
      <c r="Y136" s="147" t="s">
        <v>489</v>
      </c>
      <c r="Z136" s="147" t="s">
        <v>489</v>
      </c>
      <c r="AA136" s="158"/>
      <c r="AB136" s="147" t="s">
        <v>489</v>
      </c>
    </row>
    <row r="137" spans="1:28" ht="30" customHeight="1">
      <c r="A137" s="144" t="s">
        <v>1793</v>
      </c>
      <c r="B137" s="144" t="s">
        <v>678</v>
      </c>
      <c r="C137" s="144" t="s">
        <v>796</v>
      </c>
      <c r="D137" s="156" t="s">
        <v>203</v>
      </c>
      <c r="E137" s="157">
        <v>0</v>
      </c>
      <c r="F137" s="144" t="s">
        <v>489</v>
      </c>
      <c r="G137" s="157">
        <v>2040</v>
      </c>
      <c r="H137" s="144" t="s">
        <v>1381</v>
      </c>
      <c r="I137" s="157">
        <v>1240</v>
      </c>
      <c r="J137" s="144" t="s">
        <v>1382</v>
      </c>
      <c r="K137" s="157">
        <v>0</v>
      </c>
      <c r="L137" s="144" t="s">
        <v>489</v>
      </c>
      <c r="M137" s="157">
        <v>0</v>
      </c>
      <c r="N137" s="144" t="s">
        <v>489</v>
      </c>
      <c r="O137" s="157">
        <f t="shared" si="2"/>
        <v>1240</v>
      </c>
      <c r="P137" s="157">
        <v>0</v>
      </c>
      <c r="Q137" s="157">
        <v>0</v>
      </c>
      <c r="R137" s="157">
        <v>0</v>
      </c>
      <c r="S137" s="157">
        <v>0</v>
      </c>
      <c r="T137" s="157">
        <v>0</v>
      </c>
      <c r="U137" s="157">
        <v>0</v>
      </c>
      <c r="V137" s="157">
        <v>0</v>
      </c>
      <c r="W137" s="144" t="s">
        <v>1393</v>
      </c>
      <c r="X137" s="144" t="s">
        <v>489</v>
      </c>
      <c r="Y137" s="147" t="s">
        <v>489</v>
      </c>
      <c r="Z137" s="147" t="s">
        <v>489</v>
      </c>
      <c r="AA137" s="158"/>
      <c r="AB137" s="147" t="s">
        <v>489</v>
      </c>
    </row>
    <row r="138" spans="1:28" ht="30" customHeight="1">
      <c r="A138" s="144" t="s">
        <v>1795</v>
      </c>
      <c r="B138" s="144" t="s">
        <v>678</v>
      </c>
      <c r="C138" s="144" t="s">
        <v>797</v>
      </c>
      <c r="D138" s="156" t="s">
        <v>203</v>
      </c>
      <c r="E138" s="157">
        <v>0</v>
      </c>
      <c r="F138" s="144" t="s">
        <v>489</v>
      </c>
      <c r="G138" s="157">
        <v>2630</v>
      </c>
      <c r="H138" s="144" t="s">
        <v>1381</v>
      </c>
      <c r="I138" s="157">
        <v>1600</v>
      </c>
      <c r="J138" s="144" t="s">
        <v>1382</v>
      </c>
      <c r="K138" s="157">
        <v>0</v>
      </c>
      <c r="L138" s="144" t="s">
        <v>489</v>
      </c>
      <c r="M138" s="157">
        <v>0</v>
      </c>
      <c r="N138" s="144" t="s">
        <v>489</v>
      </c>
      <c r="O138" s="157">
        <f t="shared" si="2"/>
        <v>1600</v>
      </c>
      <c r="P138" s="157">
        <v>0</v>
      </c>
      <c r="Q138" s="157">
        <v>0</v>
      </c>
      <c r="R138" s="157">
        <v>0</v>
      </c>
      <c r="S138" s="157">
        <v>0</v>
      </c>
      <c r="T138" s="157">
        <v>0</v>
      </c>
      <c r="U138" s="157">
        <v>0</v>
      </c>
      <c r="V138" s="157">
        <v>0</v>
      </c>
      <c r="W138" s="144" t="s">
        <v>1394</v>
      </c>
      <c r="X138" s="144" t="s">
        <v>489</v>
      </c>
      <c r="Y138" s="147" t="s">
        <v>489</v>
      </c>
      <c r="Z138" s="147" t="s">
        <v>489</v>
      </c>
      <c r="AA138" s="158"/>
      <c r="AB138" s="147" t="s">
        <v>489</v>
      </c>
    </row>
    <row r="139" spans="1:28" ht="30" customHeight="1">
      <c r="A139" s="144" t="s">
        <v>1797</v>
      </c>
      <c r="B139" s="144" t="s">
        <v>678</v>
      </c>
      <c r="C139" s="144" t="s">
        <v>798</v>
      </c>
      <c r="D139" s="156" t="s">
        <v>203</v>
      </c>
      <c r="E139" s="157">
        <v>0</v>
      </c>
      <c r="F139" s="144" t="s">
        <v>489</v>
      </c>
      <c r="G139" s="157">
        <v>3130</v>
      </c>
      <c r="H139" s="144" t="s">
        <v>1381</v>
      </c>
      <c r="I139" s="157">
        <v>1900</v>
      </c>
      <c r="J139" s="144" t="s">
        <v>1382</v>
      </c>
      <c r="K139" s="157">
        <v>0</v>
      </c>
      <c r="L139" s="144" t="s">
        <v>489</v>
      </c>
      <c r="M139" s="157">
        <v>0</v>
      </c>
      <c r="N139" s="144" t="s">
        <v>489</v>
      </c>
      <c r="O139" s="157">
        <f t="shared" si="2"/>
        <v>1900</v>
      </c>
      <c r="P139" s="157">
        <v>0</v>
      </c>
      <c r="Q139" s="157">
        <v>0</v>
      </c>
      <c r="R139" s="157">
        <v>0</v>
      </c>
      <c r="S139" s="157">
        <v>0</v>
      </c>
      <c r="T139" s="157">
        <v>0</v>
      </c>
      <c r="U139" s="157">
        <v>0</v>
      </c>
      <c r="V139" s="157">
        <v>0</v>
      </c>
      <c r="W139" s="144" t="s">
        <v>1395</v>
      </c>
      <c r="X139" s="144" t="s">
        <v>489</v>
      </c>
      <c r="Y139" s="147" t="s">
        <v>489</v>
      </c>
      <c r="Z139" s="147" t="s">
        <v>489</v>
      </c>
      <c r="AA139" s="158"/>
      <c r="AB139" s="147" t="s">
        <v>489</v>
      </c>
    </row>
    <row r="140" spans="1:28" ht="30" customHeight="1">
      <c r="A140" s="144" t="s">
        <v>1710</v>
      </c>
      <c r="B140" s="144" t="s">
        <v>678</v>
      </c>
      <c r="C140" s="144" t="s">
        <v>759</v>
      </c>
      <c r="D140" s="156" t="s">
        <v>203</v>
      </c>
      <c r="E140" s="157">
        <v>0</v>
      </c>
      <c r="F140" s="144" t="s">
        <v>489</v>
      </c>
      <c r="G140" s="157">
        <v>5000</v>
      </c>
      <c r="H140" s="144" t="s">
        <v>1381</v>
      </c>
      <c r="I140" s="157">
        <v>3030</v>
      </c>
      <c r="J140" s="144" t="s">
        <v>1382</v>
      </c>
      <c r="K140" s="157">
        <v>0</v>
      </c>
      <c r="L140" s="144" t="s">
        <v>489</v>
      </c>
      <c r="M140" s="157">
        <v>0</v>
      </c>
      <c r="N140" s="144" t="s">
        <v>489</v>
      </c>
      <c r="O140" s="157">
        <f t="shared" si="2"/>
        <v>3030</v>
      </c>
      <c r="P140" s="157">
        <v>0</v>
      </c>
      <c r="Q140" s="157">
        <v>0</v>
      </c>
      <c r="R140" s="157">
        <v>0</v>
      </c>
      <c r="S140" s="157">
        <v>0</v>
      </c>
      <c r="T140" s="157">
        <v>0</v>
      </c>
      <c r="U140" s="157">
        <v>0</v>
      </c>
      <c r="V140" s="157">
        <v>0</v>
      </c>
      <c r="W140" s="144" t="s">
        <v>1396</v>
      </c>
      <c r="X140" s="144" t="s">
        <v>489</v>
      </c>
      <c r="Y140" s="147" t="s">
        <v>489</v>
      </c>
      <c r="Z140" s="147" t="s">
        <v>489</v>
      </c>
      <c r="AA140" s="158"/>
      <c r="AB140" s="147" t="s">
        <v>489</v>
      </c>
    </row>
    <row r="141" spans="1:28" ht="30" customHeight="1">
      <c r="A141" s="144" t="s">
        <v>1592</v>
      </c>
      <c r="B141" s="144" t="s">
        <v>678</v>
      </c>
      <c r="C141" s="144" t="s">
        <v>684</v>
      </c>
      <c r="D141" s="156" t="s">
        <v>203</v>
      </c>
      <c r="E141" s="157">
        <v>0</v>
      </c>
      <c r="F141" s="144" t="s">
        <v>489</v>
      </c>
      <c r="G141" s="157">
        <v>1300</v>
      </c>
      <c r="H141" s="144" t="s">
        <v>1381</v>
      </c>
      <c r="I141" s="157">
        <v>950</v>
      </c>
      <c r="J141" s="144" t="s">
        <v>1382</v>
      </c>
      <c r="K141" s="157">
        <v>0</v>
      </c>
      <c r="L141" s="144" t="s">
        <v>489</v>
      </c>
      <c r="M141" s="157">
        <v>0</v>
      </c>
      <c r="N141" s="144" t="s">
        <v>489</v>
      </c>
      <c r="O141" s="157">
        <f t="shared" si="2"/>
        <v>950</v>
      </c>
      <c r="P141" s="157">
        <v>0</v>
      </c>
      <c r="Q141" s="157">
        <v>0</v>
      </c>
      <c r="R141" s="157">
        <v>0</v>
      </c>
      <c r="S141" s="157">
        <v>0</v>
      </c>
      <c r="T141" s="157">
        <v>0</v>
      </c>
      <c r="U141" s="157">
        <v>0</v>
      </c>
      <c r="V141" s="157">
        <v>0</v>
      </c>
      <c r="W141" s="144" t="s">
        <v>1397</v>
      </c>
      <c r="X141" s="144" t="s">
        <v>489</v>
      </c>
      <c r="Y141" s="147" t="s">
        <v>489</v>
      </c>
      <c r="Z141" s="147" t="s">
        <v>489</v>
      </c>
      <c r="AA141" s="158"/>
      <c r="AB141" s="147" t="s">
        <v>489</v>
      </c>
    </row>
    <row r="142" spans="1:28" ht="30" customHeight="1">
      <c r="A142" s="144" t="s">
        <v>1594</v>
      </c>
      <c r="B142" s="144" t="s">
        <v>678</v>
      </c>
      <c r="C142" s="144" t="s">
        <v>685</v>
      </c>
      <c r="D142" s="156" t="s">
        <v>203</v>
      </c>
      <c r="E142" s="157">
        <v>0</v>
      </c>
      <c r="F142" s="144" t="s">
        <v>489</v>
      </c>
      <c r="G142" s="157">
        <v>2110</v>
      </c>
      <c r="H142" s="144" t="s">
        <v>1381</v>
      </c>
      <c r="I142" s="157">
        <v>1540</v>
      </c>
      <c r="J142" s="144" t="s">
        <v>1382</v>
      </c>
      <c r="K142" s="157">
        <v>0</v>
      </c>
      <c r="L142" s="144" t="s">
        <v>489</v>
      </c>
      <c r="M142" s="157">
        <v>0</v>
      </c>
      <c r="N142" s="144" t="s">
        <v>489</v>
      </c>
      <c r="O142" s="157">
        <f t="shared" si="2"/>
        <v>1540</v>
      </c>
      <c r="P142" s="157">
        <v>0</v>
      </c>
      <c r="Q142" s="157">
        <v>0</v>
      </c>
      <c r="R142" s="157">
        <v>0</v>
      </c>
      <c r="S142" s="157">
        <v>0</v>
      </c>
      <c r="T142" s="157">
        <v>0</v>
      </c>
      <c r="U142" s="157">
        <v>0</v>
      </c>
      <c r="V142" s="157">
        <v>0</v>
      </c>
      <c r="W142" s="144" t="s">
        <v>1398</v>
      </c>
      <c r="X142" s="144" t="s">
        <v>489</v>
      </c>
      <c r="Y142" s="147" t="s">
        <v>489</v>
      </c>
      <c r="Z142" s="147" t="s">
        <v>489</v>
      </c>
      <c r="AA142" s="158"/>
      <c r="AB142" s="147" t="s">
        <v>489</v>
      </c>
    </row>
    <row r="143" spans="1:28" ht="30" customHeight="1">
      <c r="A143" s="144" t="s">
        <v>1712</v>
      </c>
      <c r="B143" s="144" t="s">
        <v>678</v>
      </c>
      <c r="C143" s="144" t="s">
        <v>760</v>
      </c>
      <c r="D143" s="156" t="s">
        <v>203</v>
      </c>
      <c r="E143" s="157">
        <v>0</v>
      </c>
      <c r="F143" s="144" t="s">
        <v>489</v>
      </c>
      <c r="G143" s="157">
        <v>3820</v>
      </c>
      <c r="H143" s="144" t="s">
        <v>1381</v>
      </c>
      <c r="I143" s="157">
        <v>2780</v>
      </c>
      <c r="J143" s="144" t="s">
        <v>1382</v>
      </c>
      <c r="K143" s="157">
        <v>0</v>
      </c>
      <c r="L143" s="144" t="s">
        <v>489</v>
      </c>
      <c r="M143" s="157">
        <v>0</v>
      </c>
      <c r="N143" s="144" t="s">
        <v>489</v>
      </c>
      <c r="O143" s="157">
        <f t="shared" si="2"/>
        <v>2780</v>
      </c>
      <c r="P143" s="157">
        <v>0</v>
      </c>
      <c r="Q143" s="157">
        <v>0</v>
      </c>
      <c r="R143" s="157">
        <v>0</v>
      </c>
      <c r="S143" s="157">
        <v>0</v>
      </c>
      <c r="T143" s="157">
        <v>0</v>
      </c>
      <c r="U143" s="157">
        <v>0</v>
      </c>
      <c r="V143" s="157">
        <v>0</v>
      </c>
      <c r="W143" s="144" t="s">
        <v>1399</v>
      </c>
      <c r="X143" s="144" t="s">
        <v>489</v>
      </c>
      <c r="Y143" s="147" t="s">
        <v>489</v>
      </c>
      <c r="Z143" s="147" t="s">
        <v>489</v>
      </c>
      <c r="AA143" s="158"/>
      <c r="AB143" s="147" t="s">
        <v>489</v>
      </c>
    </row>
    <row r="144" spans="1:28" ht="30" customHeight="1">
      <c r="A144" s="144" t="s">
        <v>1714</v>
      </c>
      <c r="B144" s="144" t="s">
        <v>678</v>
      </c>
      <c r="C144" s="144" t="s">
        <v>761</v>
      </c>
      <c r="D144" s="156" t="s">
        <v>203</v>
      </c>
      <c r="E144" s="157">
        <v>0</v>
      </c>
      <c r="F144" s="144" t="s">
        <v>489</v>
      </c>
      <c r="G144" s="157">
        <v>17400</v>
      </c>
      <c r="H144" s="144" t="s">
        <v>1381</v>
      </c>
      <c r="I144" s="157">
        <v>9249</v>
      </c>
      <c r="J144" s="144" t="s">
        <v>1382</v>
      </c>
      <c r="K144" s="157">
        <v>0</v>
      </c>
      <c r="L144" s="144" t="s">
        <v>489</v>
      </c>
      <c r="M144" s="157">
        <v>0</v>
      </c>
      <c r="N144" s="144" t="s">
        <v>489</v>
      </c>
      <c r="O144" s="157">
        <f t="shared" si="2"/>
        <v>9249</v>
      </c>
      <c r="P144" s="157">
        <v>0</v>
      </c>
      <c r="Q144" s="157">
        <v>0</v>
      </c>
      <c r="R144" s="157">
        <v>0</v>
      </c>
      <c r="S144" s="157">
        <v>0</v>
      </c>
      <c r="T144" s="157">
        <v>0</v>
      </c>
      <c r="U144" s="157">
        <v>0</v>
      </c>
      <c r="V144" s="157">
        <v>0</v>
      </c>
      <c r="W144" s="144" t="s">
        <v>1400</v>
      </c>
      <c r="X144" s="144" t="s">
        <v>489</v>
      </c>
      <c r="Y144" s="147" t="s">
        <v>489</v>
      </c>
      <c r="Z144" s="147" t="s">
        <v>489</v>
      </c>
      <c r="AA144" s="158"/>
      <c r="AB144" s="147" t="s">
        <v>489</v>
      </c>
    </row>
    <row r="145" spans="1:28" ht="30" customHeight="1">
      <c r="A145" s="144" t="s">
        <v>1596</v>
      </c>
      <c r="B145" s="144" t="s">
        <v>678</v>
      </c>
      <c r="C145" s="144" t="s">
        <v>686</v>
      </c>
      <c r="D145" s="156" t="s">
        <v>203</v>
      </c>
      <c r="E145" s="157">
        <v>0</v>
      </c>
      <c r="F145" s="144" t="s">
        <v>489</v>
      </c>
      <c r="G145" s="157">
        <v>4810</v>
      </c>
      <c r="H145" s="144" t="s">
        <v>1381</v>
      </c>
      <c r="I145" s="157">
        <v>3490</v>
      </c>
      <c r="J145" s="144" t="s">
        <v>1382</v>
      </c>
      <c r="K145" s="157">
        <v>0</v>
      </c>
      <c r="L145" s="144" t="s">
        <v>489</v>
      </c>
      <c r="M145" s="157">
        <v>0</v>
      </c>
      <c r="N145" s="144" t="s">
        <v>489</v>
      </c>
      <c r="O145" s="157">
        <f t="shared" si="2"/>
        <v>3490</v>
      </c>
      <c r="P145" s="157">
        <v>0</v>
      </c>
      <c r="Q145" s="157">
        <v>0</v>
      </c>
      <c r="R145" s="157">
        <v>0</v>
      </c>
      <c r="S145" s="157">
        <v>0</v>
      </c>
      <c r="T145" s="157">
        <v>0</v>
      </c>
      <c r="U145" s="157">
        <v>0</v>
      </c>
      <c r="V145" s="157">
        <v>0</v>
      </c>
      <c r="W145" s="144" t="s">
        <v>1401</v>
      </c>
      <c r="X145" s="144" t="s">
        <v>489</v>
      </c>
      <c r="Y145" s="147" t="s">
        <v>489</v>
      </c>
      <c r="Z145" s="147" t="s">
        <v>489</v>
      </c>
      <c r="AA145" s="158"/>
      <c r="AB145" s="147" t="s">
        <v>489</v>
      </c>
    </row>
    <row r="146" spans="1:28" ht="30" customHeight="1">
      <c r="A146" s="144" t="s">
        <v>1598</v>
      </c>
      <c r="B146" s="144" t="s">
        <v>678</v>
      </c>
      <c r="C146" s="144" t="s">
        <v>687</v>
      </c>
      <c r="D146" s="156" t="s">
        <v>203</v>
      </c>
      <c r="E146" s="157">
        <v>0</v>
      </c>
      <c r="F146" s="144" t="s">
        <v>489</v>
      </c>
      <c r="G146" s="157">
        <v>7370</v>
      </c>
      <c r="H146" s="144" t="s">
        <v>1381</v>
      </c>
      <c r="I146" s="157">
        <v>5350</v>
      </c>
      <c r="J146" s="144" t="s">
        <v>1382</v>
      </c>
      <c r="K146" s="157">
        <v>0</v>
      </c>
      <c r="L146" s="144" t="s">
        <v>489</v>
      </c>
      <c r="M146" s="157">
        <v>0</v>
      </c>
      <c r="N146" s="144" t="s">
        <v>489</v>
      </c>
      <c r="O146" s="157">
        <f t="shared" si="2"/>
        <v>5350</v>
      </c>
      <c r="P146" s="157">
        <v>0</v>
      </c>
      <c r="Q146" s="157">
        <v>0</v>
      </c>
      <c r="R146" s="157">
        <v>0</v>
      </c>
      <c r="S146" s="157">
        <v>0</v>
      </c>
      <c r="T146" s="157">
        <v>0</v>
      </c>
      <c r="U146" s="157">
        <v>0</v>
      </c>
      <c r="V146" s="157">
        <v>0</v>
      </c>
      <c r="W146" s="144" t="s">
        <v>1402</v>
      </c>
      <c r="X146" s="144" t="s">
        <v>489</v>
      </c>
      <c r="Y146" s="147" t="s">
        <v>489</v>
      </c>
      <c r="Z146" s="147" t="s">
        <v>489</v>
      </c>
      <c r="AA146" s="158"/>
      <c r="AB146" s="147" t="s">
        <v>489</v>
      </c>
    </row>
    <row r="147" spans="1:28" ht="30" customHeight="1">
      <c r="A147" s="144" t="s">
        <v>1802</v>
      </c>
      <c r="B147" s="144" t="s">
        <v>678</v>
      </c>
      <c r="C147" s="144" t="s">
        <v>799</v>
      </c>
      <c r="D147" s="156" t="s">
        <v>203</v>
      </c>
      <c r="E147" s="157">
        <v>0</v>
      </c>
      <c r="F147" s="144" t="s">
        <v>489</v>
      </c>
      <c r="G147" s="157">
        <v>15490</v>
      </c>
      <c r="H147" s="144" t="s">
        <v>1381</v>
      </c>
      <c r="I147" s="157">
        <v>11240</v>
      </c>
      <c r="J147" s="144" t="s">
        <v>1382</v>
      </c>
      <c r="K147" s="157">
        <v>0</v>
      </c>
      <c r="L147" s="144" t="s">
        <v>489</v>
      </c>
      <c r="M147" s="157">
        <v>0</v>
      </c>
      <c r="N147" s="144" t="s">
        <v>489</v>
      </c>
      <c r="O147" s="157">
        <f t="shared" si="2"/>
        <v>11240</v>
      </c>
      <c r="P147" s="157">
        <v>0</v>
      </c>
      <c r="Q147" s="157">
        <v>0</v>
      </c>
      <c r="R147" s="157">
        <v>0</v>
      </c>
      <c r="S147" s="157">
        <v>0</v>
      </c>
      <c r="T147" s="157">
        <v>0</v>
      </c>
      <c r="U147" s="157">
        <v>0</v>
      </c>
      <c r="V147" s="157">
        <v>0</v>
      </c>
      <c r="W147" s="144" t="s">
        <v>1403</v>
      </c>
      <c r="X147" s="144" t="s">
        <v>489</v>
      </c>
      <c r="Y147" s="147" t="s">
        <v>489</v>
      </c>
      <c r="Z147" s="147" t="s">
        <v>489</v>
      </c>
      <c r="AA147" s="158"/>
      <c r="AB147" s="147" t="s">
        <v>489</v>
      </c>
    </row>
    <row r="148" spans="1:28" ht="30" customHeight="1">
      <c r="A148" s="144" t="s">
        <v>1804</v>
      </c>
      <c r="B148" s="144" t="s">
        <v>678</v>
      </c>
      <c r="C148" s="144" t="s">
        <v>800</v>
      </c>
      <c r="D148" s="156" t="s">
        <v>203</v>
      </c>
      <c r="E148" s="157">
        <v>0</v>
      </c>
      <c r="F148" s="144" t="s">
        <v>489</v>
      </c>
      <c r="G148" s="157">
        <v>5000</v>
      </c>
      <c r="H148" s="144" t="s">
        <v>1381</v>
      </c>
      <c r="I148" s="157">
        <v>3640</v>
      </c>
      <c r="J148" s="144" t="s">
        <v>1382</v>
      </c>
      <c r="K148" s="157">
        <v>0</v>
      </c>
      <c r="L148" s="144" t="s">
        <v>489</v>
      </c>
      <c r="M148" s="157">
        <v>0</v>
      </c>
      <c r="N148" s="144" t="s">
        <v>489</v>
      </c>
      <c r="O148" s="157">
        <f t="shared" si="2"/>
        <v>3640</v>
      </c>
      <c r="P148" s="157">
        <v>0</v>
      </c>
      <c r="Q148" s="157">
        <v>0</v>
      </c>
      <c r="R148" s="157">
        <v>0</v>
      </c>
      <c r="S148" s="157">
        <v>0</v>
      </c>
      <c r="T148" s="157">
        <v>0</v>
      </c>
      <c r="U148" s="157">
        <v>0</v>
      </c>
      <c r="V148" s="157">
        <v>0</v>
      </c>
      <c r="W148" s="144" t="s">
        <v>1404</v>
      </c>
      <c r="X148" s="144" t="s">
        <v>489</v>
      </c>
      <c r="Y148" s="147" t="s">
        <v>489</v>
      </c>
      <c r="Z148" s="147" t="s">
        <v>489</v>
      </c>
      <c r="AA148" s="158"/>
      <c r="AB148" s="147" t="s">
        <v>489</v>
      </c>
    </row>
    <row r="149" spans="1:28" ht="30" customHeight="1">
      <c r="A149" s="144" t="s">
        <v>1992</v>
      </c>
      <c r="B149" s="144" t="s">
        <v>988</v>
      </c>
      <c r="C149" s="144" t="s">
        <v>989</v>
      </c>
      <c r="D149" s="156" t="s">
        <v>203</v>
      </c>
      <c r="E149" s="157">
        <v>0</v>
      </c>
      <c r="F149" s="144" t="s">
        <v>489</v>
      </c>
      <c r="G149" s="157">
        <v>1170</v>
      </c>
      <c r="H149" s="144" t="s">
        <v>1381</v>
      </c>
      <c r="I149" s="157">
        <v>850</v>
      </c>
      <c r="J149" s="144" t="s">
        <v>1382</v>
      </c>
      <c r="K149" s="157">
        <v>0</v>
      </c>
      <c r="L149" s="144" t="s">
        <v>489</v>
      </c>
      <c r="M149" s="157">
        <v>0</v>
      </c>
      <c r="N149" s="144" t="s">
        <v>489</v>
      </c>
      <c r="O149" s="157">
        <f t="shared" si="2"/>
        <v>850</v>
      </c>
      <c r="P149" s="157">
        <v>0</v>
      </c>
      <c r="Q149" s="157">
        <v>0</v>
      </c>
      <c r="R149" s="157">
        <v>0</v>
      </c>
      <c r="S149" s="157">
        <v>0</v>
      </c>
      <c r="T149" s="157">
        <v>0</v>
      </c>
      <c r="U149" s="157">
        <v>0</v>
      </c>
      <c r="V149" s="157">
        <v>0</v>
      </c>
      <c r="W149" s="144" t="s">
        <v>1405</v>
      </c>
      <c r="X149" s="144" t="s">
        <v>489</v>
      </c>
      <c r="Y149" s="147" t="s">
        <v>489</v>
      </c>
      <c r="Z149" s="147" t="s">
        <v>489</v>
      </c>
      <c r="AA149" s="158"/>
      <c r="AB149" s="147" t="s">
        <v>489</v>
      </c>
    </row>
    <row r="150" spans="1:28" ht="30" customHeight="1">
      <c r="A150" s="144" t="s">
        <v>1806</v>
      </c>
      <c r="B150" s="144" t="s">
        <v>678</v>
      </c>
      <c r="C150" s="144" t="s">
        <v>801</v>
      </c>
      <c r="D150" s="156" t="s">
        <v>203</v>
      </c>
      <c r="E150" s="157">
        <v>0</v>
      </c>
      <c r="F150" s="144" t="s">
        <v>489</v>
      </c>
      <c r="G150" s="157">
        <v>1520</v>
      </c>
      <c r="H150" s="144" t="s">
        <v>1381</v>
      </c>
      <c r="I150" s="157">
        <v>1100</v>
      </c>
      <c r="J150" s="144" t="s">
        <v>1382</v>
      </c>
      <c r="K150" s="157">
        <v>0</v>
      </c>
      <c r="L150" s="144" t="s">
        <v>489</v>
      </c>
      <c r="M150" s="157">
        <v>0</v>
      </c>
      <c r="N150" s="144" t="s">
        <v>489</v>
      </c>
      <c r="O150" s="157">
        <f t="shared" si="2"/>
        <v>1100</v>
      </c>
      <c r="P150" s="157">
        <v>0</v>
      </c>
      <c r="Q150" s="157">
        <v>0</v>
      </c>
      <c r="R150" s="157">
        <v>0</v>
      </c>
      <c r="S150" s="157">
        <v>0</v>
      </c>
      <c r="T150" s="157">
        <v>0</v>
      </c>
      <c r="U150" s="157">
        <v>0</v>
      </c>
      <c r="V150" s="157">
        <v>0</v>
      </c>
      <c r="W150" s="144" t="s">
        <v>1406</v>
      </c>
      <c r="X150" s="144" t="s">
        <v>489</v>
      </c>
      <c r="Y150" s="147" t="s">
        <v>489</v>
      </c>
      <c r="Z150" s="147" t="s">
        <v>489</v>
      </c>
      <c r="AA150" s="158"/>
      <c r="AB150" s="147" t="s">
        <v>489</v>
      </c>
    </row>
    <row r="151" spans="1:28" ht="30" customHeight="1">
      <c r="A151" s="144" t="s">
        <v>2015</v>
      </c>
      <c r="B151" s="144" t="s">
        <v>1004</v>
      </c>
      <c r="C151" s="144" t="s">
        <v>1005</v>
      </c>
      <c r="D151" s="156" t="s">
        <v>203</v>
      </c>
      <c r="E151" s="157">
        <v>0</v>
      </c>
      <c r="F151" s="144" t="s">
        <v>489</v>
      </c>
      <c r="G151" s="157">
        <v>8070</v>
      </c>
      <c r="H151" s="144" t="s">
        <v>1407</v>
      </c>
      <c r="I151" s="157">
        <v>8580</v>
      </c>
      <c r="J151" s="144" t="s">
        <v>1408</v>
      </c>
      <c r="K151" s="157">
        <v>0</v>
      </c>
      <c r="L151" s="144" t="s">
        <v>489</v>
      </c>
      <c r="M151" s="157">
        <v>0</v>
      </c>
      <c r="N151" s="144" t="s">
        <v>489</v>
      </c>
      <c r="O151" s="157">
        <f t="shared" si="2"/>
        <v>8070</v>
      </c>
      <c r="P151" s="157">
        <v>0</v>
      </c>
      <c r="Q151" s="157">
        <v>0</v>
      </c>
      <c r="R151" s="157">
        <v>0</v>
      </c>
      <c r="S151" s="157">
        <v>0</v>
      </c>
      <c r="T151" s="157">
        <v>0</v>
      </c>
      <c r="U151" s="157">
        <v>0</v>
      </c>
      <c r="V151" s="157">
        <v>0</v>
      </c>
      <c r="W151" s="144" t="s">
        <v>1409</v>
      </c>
      <c r="X151" s="144" t="s">
        <v>489</v>
      </c>
      <c r="Y151" s="147" t="s">
        <v>489</v>
      </c>
      <c r="Z151" s="147" t="s">
        <v>489</v>
      </c>
      <c r="AA151" s="158"/>
      <c r="AB151" s="147" t="s">
        <v>489</v>
      </c>
    </row>
    <row r="152" spans="1:28" ht="30" customHeight="1">
      <c r="A152" s="144" t="s">
        <v>2201</v>
      </c>
      <c r="B152" s="144" t="s">
        <v>1004</v>
      </c>
      <c r="C152" s="144" t="s">
        <v>1105</v>
      </c>
      <c r="D152" s="156" t="s">
        <v>203</v>
      </c>
      <c r="E152" s="157">
        <v>0</v>
      </c>
      <c r="F152" s="144" t="s">
        <v>489</v>
      </c>
      <c r="G152" s="157">
        <v>11210</v>
      </c>
      <c r="H152" s="144" t="s">
        <v>1407</v>
      </c>
      <c r="I152" s="157">
        <v>11910</v>
      </c>
      <c r="J152" s="144" t="s">
        <v>1408</v>
      </c>
      <c r="K152" s="157">
        <v>0</v>
      </c>
      <c r="L152" s="144" t="s">
        <v>489</v>
      </c>
      <c r="M152" s="157">
        <v>0</v>
      </c>
      <c r="N152" s="144" t="s">
        <v>489</v>
      </c>
      <c r="O152" s="157">
        <f t="shared" si="2"/>
        <v>11210</v>
      </c>
      <c r="P152" s="157">
        <v>0</v>
      </c>
      <c r="Q152" s="157">
        <v>0</v>
      </c>
      <c r="R152" s="157">
        <v>0</v>
      </c>
      <c r="S152" s="157">
        <v>0</v>
      </c>
      <c r="T152" s="157">
        <v>0</v>
      </c>
      <c r="U152" s="157">
        <v>0</v>
      </c>
      <c r="V152" s="157">
        <v>0</v>
      </c>
      <c r="W152" s="144" t="s">
        <v>1410</v>
      </c>
      <c r="X152" s="144" t="s">
        <v>489</v>
      </c>
      <c r="Y152" s="147" t="s">
        <v>489</v>
      </c>
      <c r="Z152" s="147" t="s">
        <v>489</v>
      </c>
      <c r="AA152" s="158"/>
      <c r="AB152" s="147" t="s">
        <v>489</v>
      </c>
    </row>
    <row r="153" spans="1:28" ht="30" customHeight="1">
      <c r="A153" s="144" t="s">
        <v>2024</v>
      </c>
      <c r="B153" s="144" t="s">
        <v>1004</v>
      </c>
      <c r="C153" s="144" t="s">
        <v>1013</v>
      </c>
      <c r="D153" s="156" t="s">
        <v>203</v>
      </c>
      <c r="E153" s="157">
        <v>0</v>
      </c>
      <c r="F153" s="144" t="s">
        <v>489</v>
      </c>
      <c r="G153" s="157">
        <v>11830</v>
      </c>
      <c r="H153" s="144" t="s">
        <v>1407</v>
      </c>
      <c r="I153" s="157">
        <v>12560</v>
      </c>
      <c r="J153" s="144" t="s">
        <v>1408</v>
      </c>
      <c r="K153" s="157">
        <v>0</v>
      </c>
      <c r="L153" s="144" t="s">
        <v>489</v>
      </c>
      <c r="M153" s="157">
        <v>0</v>
      </c>
      <c r="N153" s="144" t="s">
        <v>489</v>
      </c>
      <c r="O153" s="157">
        <f t="shared" si="2"/>
        <v>11830</v>
      </c>
      <c r="P153" s="157">
        <v>0</v>
      </c>
      <c r="Q153" s="157">
        <v>0</v>
      </c>
      <c r="R153" s="157">
        <v>0</v>
      </c>
      <c r="S153" s="157">
        <v>0</v>
      </c>
      <c r="T153" s="157">
        <v>0</v>
      </c>
      <c r="U153" s="157">
        <v>0</v>
      </c>
      <c r="V153" s="157">
        <v>0</v>
      </c>
      <c r="W153" s="144" t="s">
        <v>1411</v>
      </c>
      <c r="X153" s="144" t="s">
        <v>489</v>
      </c>
      <c r="Y153" s="147" t="s">
        <v>489</v>
      </c>
      <c r="Z153" s="147" t="s">
        <v>489</v>
      </c>
      <c r="AA153" s="158"/>
      <c r="AB153" s="147" t="s">
        <v>489</v>
      </c>
    </row>
    <row r="154" spans="1:28" ht="30" customHeight="1">
      <c r="A154" s="144" t="s">
        <v>2032</v>
      </c>
      <c r="B154" s="144" t="s">
        <v>1004</v>
      </c>
      <c r="C154" s="144" t="s">
        <v>1017</v>
      </c>
      <c r="D154" s="156" t="s">
        <v>203</v>
      </c>
      <c r="E154" s="157">
        <v>0</v>
      </c>
      <c r="F154" s="144" t="s">
        <v>489</v>
      </c>
      <c r="G154" s="157">
        <v>13250</v>
      </c>
      <c r="H154" s="144" t="s">
        <v>1407</v>
      </c>
      <c r="I154" s="157">
        <v>14070</v>
      </c>
      <c r="J154" s="144" t="s">
        <v>1408</v>
      </c>
      <c r="K154" s="157">
        <v>0</v>
      </c>
      <c r="L154" s="144" t="s">
        <v>489</v>
      </c>
      <c r="M154" s="157">
        <v>0</v>
      </c>
      <c r="N154" s="144" t="s">
        <v>489</v>
      </c>
      <c r="O154" s="157">
        <f t="shared" si="2"/>
        <v>13250</v>
      </c>
      <c r="P154" s="157">
        <v>0</v>
      </c>
      <c r="Q154" s="157">
        <v>0</v>
      </c>
      <c r="R154" s="157">
        <v>0</v>
      </c>
      <c r="S154" s="157">
        <v>0</v>
      </c>
      <c r="T154" s="157">
        <v>0</v>
      </c>
      <c r="U154" s="157">
        <v>0</v>
      </c>
      <c r="V154" s="157">
        <v>0</v>
      </c>
      <c r="W154" s="144" t="s">
        <v>1412</v>
      </c>
      <c r="X154" s="144" t="s">
        <v>489</v>
      </c>
      <c r="Y154" s="147" t="s">
        <v>489</v>
      </c>
      <c r="Z154" s="147" t="s">
        <v>489</v>
      </c>
      <c r="AA154" s="158"/>
      <c r="AB154" s="147" t="s">
        <v>489</v>
      </c>
    </row>
    <row r="155" spans="1:28" ht="30" customHeight="1">
      <c r="A155" s="144" t="s">
        <v>2039</v>
      </c>
      <c r="B155" s="144" t="s">
        <v>1004</v>
      </c>
      <c r="C155" s="144" t="s">
        <v>1020</v>
      </c>
      <c r="D155" s="156" t="s">
        <v>203</v>
      </c>
      <c r="E155" s="157">
        <v>0</v>
      </c>
      <c r="F155" s="144" t="s">
        <v>489</v>
      </c>
      <c r="G155" s="157">
        <v>20240</v>
      </c>
      <c r="H155" s="144" t="s">
        <v>1407</v>
      </c>
      <c r="I155" s="157">
        <v>21480</v>
      </c>
      <c r="J155" s="144" t="s">
        <v>1408</v>
      </c>
      <c r="K155" s="157">
        <v>0</v>
      </c>
      <c r="L155" s="144" t="s">
        <v>489</v>
      </c>
      <c r="M155" s="157">
        <v>0</v>
      </c>
      <c r="N155" s="144" t="s">
        <v>489</v>
      </c>
      <c r="O155" s="157">
        <f t="shared" si="2"/>
        <v>20240</v>
      </c>
      <c r="P155" s="157">
        <v>0</v>
      </c>
      <c r="Q155" s="157">
        <v>0</v>
      </c>
      <c r="R155" s="157">
        <v>0</v>
      </c>
      <c r="S155" s="157">
        <v>0</v>
      </c>
      <c r="T155" s="157">
        <v>0</v>
      </c>
      <c r="U155" s="157">
        <v>0</v>
      </c>
      <c r="V155" s="157">
        <v>0</v>
      </c>
      <c r="W155" s="144" t="s">
        <v>1413</v>
      </c>
      <c r="X155" s="144" t="s">
        <v>489</v>
      </c>
      <c r="Y155" s="147" t="s">
        <v>489</v>
      </c>
      <c r="Z155" s="147" t="s">
        <v>489</v>
      </c>
      <c r="AA155" s="158"/>
      <c r="AB155" s="147" t="s">
        <v>489</v>
      </c>
    </row>
    <row r="156" spans="1:28" ht="30" customHeight="1">
      <c r="A156" s="144" t="s">
        <v>1610</v>
      </c>
      <c r="B156" s="144" t="s">
        <v>694</v>
      </c>
      <c r="C156" s="144" t="s">
        <v>695</v>
      </c>
      <c r="D156" s="156" t="s">
        <v>203</v>
      </c>
      <c r="E156" s="157">
        <v>0</v>
      </c>
      <c r="F156" s="144" t="s">
        <v>489</v>
      </c>
      <c r="G156" s="157">
        <v>30730</v>
      </c>
      <c r="H156" s="144" t="s">
        <v>1407</v>
      </c>
      <c r="I156" s="157">
        <v>32610</v>
      </c>
      <c r="J156" s="144" t="s">
        <v>1408</v>
      </c>
      <c r="K156" s="157">
        <v>0</v>
      </c>
      <c r="L156" s="144" t="s">
        <v>489</v>
      </c>
      <c r="M156" s="157">
        <v>0</v>
      </c>
      <c r="N156" s="144" t="s">
        <v>489</v>
      </c>
      <c r="O156" s="157">
        <f t="shared" si="2"/>
        <v>30730</v>
      </c>
      <c r="P156" s="157">
        <v>0</v>
      </c>
      <c r="Q156" s="157">
        <v>0</v>
      </c>
      <c r="R156" s="157">
        <v>0</v>
      </c>
      <c r="S156" s="157">
        <v>0</v>
      </c>
      <c r="T156" s="157">
        <v>0</v>
      </c>
      <c r="U156" s="157">
        <v>0</v>
      </c>
      <c r="V156" s="157">
        <v>0</v>
      </c>
      <c r="W156" s="144" t="s">
        <v>1414</v>
      </c>
      <c r="X156" s="144" t="s">
        <v>489</v>
      </c>
      <c r="Y156" s="147" t="s">
        <v>489</v>
      </c>
      <c r="Z156" s="147" t="s">
        <v>489</v>
      </c>
      <c r="AA156" s="158"/>
      <c r="AB156" s="147" t="s">
        <v>489</v>
      </c>
    </row>
    <row r="157" spans="1:28" ht="30" customHeight="1">
      <c r="A157" s="144" t="s">
        <v>1640</v>
      </c>
      <c r="B157" s="144" t="s">
        <v>719</v>
      </c>
      <c r="C157" s="144" t="s">
        <v>720</v>
      </c>
      <c r="D157" s="156" t="s">
        <v>203</v>
      </c>
      <c r="E157" s="157">
        <v>0</v>
      </c>
      <c r="F157" s="144" t="s">
        <v>489</v>
      </c>
      <c r="G157" s="157">
        <v>340000</v>
      </c>
      <c r="H157" s="144" t="s">
        <v>1415</v>
      </c>
      <c r="I157" s="157">
        <v>1340000</v>
      </c>
      <c r="J157" s="144" t="s">
        <v>1416</v>
      </c>
      <c r="K157" s="157">
        <v>0</v>
      </c>
      <c r="L157" s="144" t="s">
        <v>489</v>
      </c>
      <c r="M157" s="157">
        <v>0</v>
      </c>
      <c r="N157" s="144" t="s">
        <v>489</v>
      </c>
      <c r="O157" s="157">
        <f t="shared" si="2"/>
        <v>340000</v>
      </c>
      <c r="P157" s="157">
        <v>0</v>
      </c>
      <c r="Q157" s="157">
        <v>0</v>
      </c>
      <c r="R157" s="157">
        <v>0</v>
      </c>
      <c r="S157" s="157">
        <v>0</v>
      </c>
      <c r="T157" s="157">
        <v>0</v>
      </c>
      <c r="U157" s="157">
        <v>0</v>
      </c>
      <c r="V157" s="157">
        <v>0</v>
      </c>
      <c r="W157" s="144" t="s">
        <v>1417</v>
      </c>
      <c r="X157" s="144" t="s">
        <v>489</v>
      </c>
      <c r="Y157" s="147" t="s">
        <v>489</v>
      </c>
      <c r="Z157" s="147" t="s">
        <v>489</v>
      </c>
      <c r="AA157" s="158"/>
      <c r="AB157" s="147" t="s">
        <v>489</v>
      </c>
    </row>
    <row r="158" spans="1:28" ht="30" customHeight="1">
      <c r="A158" s="144" t="s">
        <v>1642</v>
      </c>
      <c r="B158" s="144" t="s">
        <v>719</v>
      </c>
      <c r="C158" s="144" t="s">
        <v>721</v>
      </c>
      <c r="D158" s="156" t="s">
        <v>203</v>
      </c>
      <c r="E158" s="157">
        <v>0</v>
      </c>
      <c r="F158" s="144" t="s">
        <v>489</v>
      </c>
      <c r="G158" s="157">
        <v>863000</v>
      </c>
      <c r="H158" s="144" t="s">
        <v>1415</v>
      </c>
      <c r="I158" s="157">
        <v>2500000</v>
      </c>
      <c r="J158" s="144" t="s">
        <v>1416</v>
      </c>
      <c r="K158" s="157">
        <v>0</v>
      </c>
      <c r="L158" s="144" t="s">
        <v>489</v>
      </c>
      <c r="M158" s="157">
        <v>0</v>
      </c>
      <c r="N158" s="144" t="s">
        <v>489</v>
      </c>
      <c r="O158" s="157">
        <f t="shared" si="2"/>
        <v>863000</v>
      </c>
      <c r="P158" s="157">
        <v>0</v>
      </c>
      <c r="Q158" s="157">
        <v>0</v>
      </c>
      <c r="R158" s="157">
        <v>0</v>
      </c>
      <c r="S158" s="157">
        <v>0</v>
      </c>
      <c r="T158" s="157">
        <v>0</v>
      </c>
      <c r="U158" s="157">
        <v>0</v>
      </c>
      <c r="V158" s="157">
        <v>0</v>
      </c>
      <c r="W158" s="144" t="s">
        <v>1418</v>
      </c>
      <c r="X158" s="144" t="s">
        <v>489</v>
      </c>
      <c r="Y158" s="147" t="s">
        <v>489</v>
      </c>
      <c r="Z158" s="147" t="s">
        <v>489</v>
      </c>
      <c r="AA158" s="158"/>
      <c r="AB158" s="147" t="s">
        <v>489</v>
      </c>
    </row>
    <row r="159" spans="1:28" ht="30" customHeight="1">
      <c r="A159" s="144" t="s">
        <v>1988</v>
      </c>
      <c r="B159" s="144" t="s">
        <v>986</v>
      </c>
      <c r="C159" s="144" t="s">
        <v>987</v>
      </c>
      <c r="D159" s="156" t="s">
        <v>203</v>
      </c>
      <c r="E159" s="157">
        <v>0</v>
      </c>
      <c r="F159" s="144" t="s">
        <v>489</v>
      </c>
      <c r="G159" s="157">
        <v>8000</v>
      </c>
      <c r="H159" s="144" t="s">
        <v>1419</v>
      </c>
      <c r="I159" s="157">
        <v>8000</v>
      </c>
      <c r="J159" s="144" t="s">
        <v>1420</v>
      </c>
      <c r="K159" s="157">
        <v>0</v>
      </c>
      <c r="L159" s="144" t="s">
        <v>489</v>
      </c>
      <c r="M159" s="157">
        <v>0</v>
      </c>
      <c r="N159" s="144" t="s">
        <v>489</v>
      </c>
      <c r="O159" s="157">
        <f t="shared" si="2"/>
        <v>8000</v>
      </c>
      <c r="P159" s="157">
        <v>0</v>
      </c>
      <c r="Q159" s="157">
        <v>0</v>
      </c>
      <c r="R159" s="157">
        <v>0</v>
      </c>
      <c r="S159" s="157">
        <v>0</v>
      </c>
      <c r="T159" s="157">
        <v>0</v>
      </c>
      <c r="U159" s="157">
        <v>0</v>
      </c>
      <c r="V159" s="157">
        <v>0</v>
      </c>
      <c r="W159" s="144" t="s">
        <v>1421</v>
      </c>
      <c r="X159" s="144" t="s">
        <v>489</v>
      </c>
      <c r="Y159" s="147" t="s">
        <v>489</v>
      </c>
      <c r="Z159" s="147" t="s">
        <v>489</v>
      </c>
      <c r="AA159" s="158"/>
      <c r="AB159" s="147" t="s">
        <v>489</v>
      </c>
    </row>
    <row r="160" spans="1:28" ht="30" customHeight="1">
      <c r="A160" s="144" t="s">
        <v>1994</v>
      </c>
      <c r="B160" s="144" t="s">
        <v>990</v>
      </c>
      <c r="C160" s="144" t="s">
        <v>489</v>
      </c>
      <c r="D160" s="156" t="s">
        <v>309</v>
      </c>
      <c r="E160" s="157">
        <v>0</v>
      </c>
      <c r="F160" s="144" t="s">
        <v>489</v>
      </c>
      <c r="G160" s="157">
        <v>0</v>
      </c>
      <c r="H160" s="144" t="s">
        <v>489</v>
      </c>
      <c r="I160" s="157">
        <v>0</v>
      </c>
      <c r="J160" s="144" t="s">
        <v>489</v>
      </c>
      <c r="K160" s="157">
        <v>0</v>
      </c>
      <c r="L160" s="144" t="s">
        <v>489</v>
      </c>
      <c r="M160" s="157">
        <v>6000</v>
      </c>
      <c r="N160" s="144" t="s">
        <v>489</v>
      </c>
      <c r="O160" s="157">
        <f t="shared" si="2"/>
        <v>6000</v>
      </c>
      <c r="P160" s="157">
        <v>0</v>
      </c>
      <c r="Q160" s="157">
        <v>0</v>
      </c>
      <c r="R160" s="157">
        <v>0</v>
      </c>
      <c r="S160" s="157">
        <v>0</v>
      </c>
      <c r="T160" s="157">
        <v>0</v>
      </c>
      <c r="U160" s="157">
        <v>0</v>
      </c>
      <c r="V160" s="157">
        <v>0</v>
      </c>
      <c r="W160" s="144" t="s">
        <v>1422</v>
      </c>
      <c r="X160" s="144" t="s">
        <v>489</v>
      </c>
      <c r="Y160" s="147" t="s">
        <v>489</v>
      </c>
      <c r="Z160" s="147" t="s">
        <v>489</v>
      </c>
      <c r="AA160" s="158"/>
      <c r="AB160" s="147" t="s">
        <v>489</v>
      </c>
    </row>
    <row r="161" spans="1:28" ht="30" customHeight="1">
      <c r="A161" s="144" t="s">
        <v>1728</v>
      </c>
      <c r="B161" s="144" t="s">
        <v>767</v>
      </c>
      <c r="C161" s="144" t="s">
        <v>768</v>
      </c>
      <c r="D161" s="156" t="s">
        <v>203</v>
      </c>
      <c r="E161" s="157">
        <v>0</v>
      </c>
      <c r="F161" s="144" t="s">
        <v>489</v>
      </c>
      <c r="G161" s="157">
        <v>25700</v>
      </c>
      <c r="H161" s="144" t="s">
        <v>1423</v>
      </c>
      <c r="I161" s="157">
        <v>26000</v>
      </c>
      <c r="J161" s="144" t="s">
        <v>1424</v>
      </c>
      <c r="K161" s="157">
        <v>0</v>
      </c>
      <c r="L161" s="144" t="s">
        <v>489</v>
      </c>
      <c r="M161" s="157">
        <v>0</v>
      </c>
      <c r="N161" s="144" t="s">
        <v>489</v>
      </c>
      <c r="O161" s="157">
        <f t="shared" si="2"/>
        <v>25700</v>
      </c>
      <c r="P161" s="157">
        <v>0</v>
      </c>
      <c r="Q161" s="157">
        <v>0</v>
      </c>
      <c r="R161" s="157">
        <v>0</v>
      </c>
      <c r="S161" s="157">
        <v>0</v>
      </c>
      <c r="T161" s="157">
        <v>0</v>
      </c>
      <c r="U161" s="157">
        <v>0</v>
      </c>
      <c r="V161" s="157">
        <v>0</v>
      </c>
      <c r="W161" s="144" t="s">
        <v>1425</v>
      </c>
      <c r="X161" s="144" t="s">
        <v>489</v>
      </c>
      <c r="Y161" s="147" t="s">
        <v>489</v>
      </c>
      <c r="Z161" s="147" t="s">
        <v>489</v>
      </c>
      <c r="AA161" s="158"/>
      <c r="AB161" s="147" t="s">
        <v>489</v>
      </c>
    </row>
    <row r="162" spans="1:28" ht="30" customHeight="1">
      <c r="A162" s="144" t="s">
        <v>2162</v>
      </c>
      <c r="B162" s="144" t="s">
        <v>1081</v>
      </c>
      <c r="C162" s="144" t="s">
        <v>1082</v>
      </c>
      <c r="D162" s="156" t="s">
        <v>203</v>
      </c>
      <c r="E162" s="157">
        <v>0</v>
      </c>
      <c r="F162" s="144" t="s">
        <v>489</v>
      </c>
      <c r="G162" s="157">
        <v>200000</v>
      </c>
      <c r="H162" s="144" t="s">
        <v>1426</v>
      </c>
      <c r="I162" s="157">
        <v>220000</v>
      </c>
      <c r="J162" s="144" t="s">
        <v>1427</v>
      </c>
      <c r="K162" s="157">
        <v>0</v>
      </c>
      <c r="L162" s="144" t="s">
        <v>489</v>
      </c>
      <c r="M162" s="157">
        <v>0</v>
      </c>
      <c r="N162" s="144" t="s">
        <v>489</v>
      </c>
      <c r="O162" s="157">
        <f t="shared" si="2"/>
        <v>200000</v>
      </c>
      <c r="P162" s="157">
        <v>0</v>
      </c>
      <c r="Q162" s="157">
        <v>0</v>
      </c>
      <c r="R162" s="157">
        <v>0</v>
      </c>
      <c r="S162" s="157">
        <v>0</v>
      </c>
      <c r="T162" s="157">
        <v>0</v>
      </c>
      <c r="U162" s="157">
        <v>0</v>
      </c>
      <c r="V162" s="157">
        <v>0</v>
      </c>
      <c r="W162" s="144" t="s">
        <v>1428</v>
      </c>
      <c r="X162" s="144" t="s">
        <v>489</v>
      </c>
      <c r="Y162" s="147" t="s">
        <v>489</v>
      </c>
      <c r="Z162" s="147" t="s">
        <v>489</v>
      </c>
      <c r="AA162" s="158"/>
      <c r="AB162" s="147" t="s">
        <v>489</v>
      </c>
    </row>
    <row r="163" spans="1:28" ht="30" customHeight="1">
      <c r="A163" s="144" t="s">
        <v>2188</v>
      </c>
      <c r="B163" s="144" t="s">
        <v>1081</v>
      </c>
      <c r="C163" s="144" t="s">
        <v>1095</v>
      </c>
      <c r="D163" s="156" t="s">
        <v>203</v>
      </c>
      <c r="E163" s="157">
        <v>0</v>
      </c>
      <c r="F163" s="144" t="s">
        <v>489</v>
      </c>
      <c r="G163" s="157">
        <v>200000</v>
      </c>
      <c r="H163" s="144" t="s">
        <v>489</v>
      </c>
      <c r="I163" s="157">
        <v>0</v>
      </c>
      <c r="J163" s="144" t="s">
        <v>489</v>
      </c>
      <c r="K163" s="157">
        <v>0</v>
      </c>
      <c r="L163" s="144" t="s">
        <v>489</v>
      </c>
      <c r="M163" s="157">
        <v>0</v>
      </c>
      <c r="N163" s="144" t="s">
        <v>489</v>
      </c>
      <c r="O163" s="157">
        <f t="shared" si="2"/>
        <v>200000</v>
      </c>
      <c r="P163" s="157">
        <v>0</v>
      </c>
      <c r="Q163" s="157">
        <v>0</v>
      </c>
      <c r="R163" s="157">
        <v>0</v>
      </c>
      <c r="S163" s="157">
        <v>0</v>
      </c>
      <c r="T163" s="157">
        <v>0</v>
      </c>
      <c r="U163" s="157">
        <v>0</v>
      </c>
      <c r="V163" s="157">
        <v>0</v>
      </c>
      <c r="W163" s="144" t="s">
        <v>1429</v>
      </c>
      <c r="X163" s="144" t="s">
        <v>489</v>
      </c>
      <c r="Y163" s="147" t="s">
        <v>489</v>
      </c>
      <c r="Z163" s="147" t="s">
        <v>489</v>
      </c>
      <c r="AA163" s="158"/>
      <c r="AB163" s="147" t="s">
        <v>489</v>
      </c>
    </row>
    <row r="164" spans="1:28" ht="30" customHeight="1">
      <c r="A164" s="144" t="s">
        <v>2165</v>
      </c>
      <c r="B164" s="144" t="s">
        <v>1083</v>
      </c>
      <c r="C164" s="144" t="s">
        <v>1084</v>
      </c>
      <c r="D164" s="156" t="s">
        <v>203</v>
      </c>
      <c r="E164" s="157">
        <v>0</v>
      </c>
      <c r="F164" s="144" t="s">
        <v>489</v>
      </c>
      <c r="G164" s="157">
        <v>25000</v>
      </c>
      <c r="H164" s="144" t="s">
        <v>1423</v>
      </c>
      <c r="I164" s="157">
        <v>25000</v>
      </c>
      <c r="J164" s="144" t="s">
        <v>1427</v>
      </c>
      <c r="K164" s="157">
        <v>0</v>
      </c>
      <c r="L164" s="144" t="s">
        <v>489</v>
      </c>
      <c r="M164" s="157">
        <v>0</v>
      </c>
      <c r="N164" s="144" t="s">
        <v>489</v>
      </c>
      <c r="O164" s="157">
        <f t="shared" si="2"/>
        <v>25000</v>
      </c>
      <c r="P164" s="157">
        <v>0</v>
      </c>
      <c r="Q164" s="157">
        <v>0</v>
      </c>
      <c r="R164" s="157">
        <v>0</v>
      </c>
      <c r="S164" s="157">
        <v>0</v>
      </c>
      <c r="T164" s="157">
        <v>0</v>
      </c>
      <c r="U164" s="157">
        <v>0</v>
      </c>
      <c r="V164" s="157">
        <v>0</v>
      </c>
      <c r="W164" s="144" t="s">
        <v>1430</v>
      </c>
      <c r="X164" s="144" t="s">
        <v>489</v>
      </c>
      <c r="Y164" s="147" t="s">
        <v>489</v>
      </c>
      <c r="Z164" s="147" t="s">
        <v>489</v>
      </c>
      <c r="AA164" s="158"/>
      <c r="AB164" s="147" t="s">
        <v>489</v>
      </c>
    </row>
    <row r="165" spans="1:28" ht="30" customHeight="1">
      <c r="A165" s="144" t="s">
        <v>2190</v>
      </c>
      <c r="B165" s="144" t="s">
        <v>1083</v>
      </c>
      <c r="C165" s="144" t="s">
        <v>1096</v>
      </c>
      <c r="D165" s="156" t="s">
        <v>203</v>
      </c>
      <c r="E165" s="157">
        <v>0</v>
      </c>
      <c r="F165" s="144" t="s">
        <v>489</v>
      </c>
      <c r="G165" s="157">
        <v>55000</v>
      </c>
      <c r="H165" s="144" t="s">
        <v>1423</v>
      </c>
      <c r="I165" s="157">
        <v>55000</v>
      </c>
      <c r="J165" s="144" t="s">
        <v>1427</v>
      </c>
      <c r="K165" s="157">
        <v>0</v>
      </c>
      <c r="L165" s="144" t="s">
        <v>489</v>
      </c>
      <c r="M165" s="157">
        <v>0</v>
      </c>
      <c r="N165" s="144" t="s">
        <v>489</v>
      </c>
      <c r="O165" s="157">
        <f t="shared" si="2"/>
        <v>55000</v>
      </c>
      <c r="P165" s="157">
        <v>0</v>
      </c>
      <c r="Q165" s="157">
        <v>0</v>
      </c>
      <c r="R165" s="157">
        <v>0</v>
      </c>
      <c r="S165" s="157">
        <v>0</v>
      </c>
      <c r="T165" s="157">
        <v>0</v>
      </c>
      <c r="U165" s="157">
        <v>0</v>
      </c>
      <c r="V165" s="157">
        <v>0</v>
      </c>
      <c r="W165" s="144" t="s">
        <v>1431</v>
      </c>
      <c r="X165" s="144" t="s">
        <v>489</v>
      </c>
      <c r="Y165" s="147" t="s">
        <v>489</v>
      </c>
      <c r="Z165" s="147" t="s">
        <v>489</v>
      </c>
      <c r="AA165" s="158"/>
      <c r="AB165" s="147" t="s">
        <v>489</v>
      </c>
    </row>
    <row r="166" spans="1:28" ht="30" customHeight="1">
      <c r="A166" s="144" t="s">
        <v>2167</v>
      </c>
      <c r="B166" s="144" t="s">
        <v>1085</v>
      </c>
      <c r="C166" s="144" t="s">
        <v>1086</v>
      </c>
      <c r="D166" s="156" t="s">
        <v>203</v>
      </c>
      <c r="E166" s="157">
        <v>0</v>
      </c>
      <c r="F166" s="144" t="s">
        <v>489</v>
      </c>
      <c r="G166" s="157">
        <v>21000</v>
      </c>
      <c r="H166" s="144" t="s">
        <v>1423</v>
      </c>
      <c r="I166" s="157">
        <v>22000</v>
      </c>
      <c r="J166" s="144" t="s">
        <v>1427</v>
      </c>
      <c r="K166" s="157">
        <v>0</v>
      </c>
      <c r="L166" s="144" t="s">
        <v>489</v>
      </c>
      <c r="M166" s="157">
        <v>0</v>
      </c>
      <c r="N166" s="144" t="s">
        <v>489</v>
      </c>
      <c r="O166" s="157">
        <f t="shared" si="2"/>
        <v>21000</v>
      </c>
      <c r="P166" s="157">
        <v>0</v>
      </c>
      <c r="Q166" s="157">
        <v>0</v>
      </c>
      <c r="R166" s="157">
        <v>0</v>
      </c>
      <c r="S166" s="157">
        <v>0</v>
      </c>
      <c r="T166" s="157">
        <v>0</v>
      </c>
      <c r="U166" s="157">
        <v>0</v>
      </c>
      <c r="V166" s="157">
        <v>0</v>
      </c>
      <c r="W166" s="144" t="s">
        <v>1432</v>
      </c>
      <c r="X166" s="144" t="s">
        <v>489</v>
      </c>
      <c r="Y166" s="147" t="s">
        <v>489</v>
      </c>
      <c r="Z166" s="147" t="s">
        <v>489</v>
      </c>
      <c r="AA166" s="158"/>
      <c r="AB166" s="147" t="s">
        <v>489</v>
      </c>
    </row>
    <row r="167" spans="1:28" ht="30" customHeight="1">
      <c r="A167" s="144" t="s">
        <v>2192</v>
      </c>
      <c r="B167" s="144" t="s">
        <v>1085</v>
      </c>
      <c r="C167" s="144" t="s">
        <v>1097</v>
      </c>
      <c r="D167" s="156" t="s">
        <v>203</v>
      </c>
      <c r="E167" s="157">
        <v>0</v>
      </c>
      <c r="F167" s="144" t="s">
        <v>489</v>
      </c>
      <c r="G167" s="157">
        <v>28000</v>
      </c>
      <c r="H167" s="144" t="s">
        <v>1423</v>
      </c>
      <c r="I167" s="157">
        <v>30000</v>
      </c>
      <c r="J167" s="144" t="s">
        <v>1427</v>
      </c>
      <c r="K167" s="157">
        <v>0</v>
      </c>
      <c r="L167" s="144" t="s">
        <v>489</v>
      </c>
      <c r="M167" s="157">
        <v>0</v>
      </c>
      <c r="N167" s="144" t="s">
        <v>489</v>
      </c>
      <c r="O167" s="157">
        <f t="shared" si="2"/>
        <v>28000</v>
      </c>
      <c r="P167" s="157">
        <v>0</v>
      </c>
      <c r="Q167" s="157">
        <v>0</v>
      </c>
      <c r="R167" s="157">
        <v>0</v>
      </c>
      <c r="S167" s="157">
        <v>0</v>
      </c>
      <c r="T167" s="157">
        <v>0</v>
      </c>
      <c r="U167" s="157">
        <v>0</v>
      </c>
      <c r="V167" s="157">
        <v>0</v>
      </c>
      <c r="W167" s="144" t="s">
        <v>1433</v>
      </c>
      <c r="X167" s="144" t="s">
        <v>489</v>
      </c>
      <c r="Y167" s="147" t="s">
        <v>489</v>
      </c>
      <c r="Z167" s="147" t="s">
        <v>489</v>
      </c>
      <c r="AA167" s="158"/>
      <c r="AB167" s="147" t="s">
        <v>489</v>
      </c>
    </row>
    <row r="168" spans="1:28" ht="30" customHeight="1">
      <c r="A168" s="144" t="s">
        <v>2184</v>
      </c>
      <c r="B168" s="144" t="s">
        <v>1092</v>
      </c>
      <c r="C168" s="144" t="s">
        <v>1093</v>
      </c>
      <c r="D168" s="156" t="s">
        <v>203</v>
      </c>
      <c r="E168" s="157">
        <v>0</v>
      </c>
      <c r="F168" s="144" t="s">
        <v>489</v>
      </c>
      <c r="G168" s="157">
        <v>145000</v>
      </c>
      <c r="H168" s="144" t="s">
        <v>1423</v>
      </c>
      <c r="I168" s="157">
        <v>160000</v>
      </c>
      <c r="J168" s="144" t="s">
        <v>1427</v>
      </c>
      <c r="K168" s="157">
        <v>0</v>
      </c>
      <c r="L168" s="144" t="s">
        <v>489</v>
      </c>
      <c r="M168" s="157">
        <v>0</v>
      </c>
      <c r="N168" s="144" t="s">
        <v>489</v>
      </c>
      <c r="O168" s="157">
        <f t="shared" si="2"/>
        <v>145000</v>
      </c>
      <c r="P168" s="157">
        <v>0</v>
      </c>
      <c r="Q168" s="157">
        <v>0</v>
      </c>
      <c r="R168" s="157">
        <v>0</v>
      </c>
      <c r="S168" s="157">
        <v>0</v>
      </c>
      <c r="T168" s="157">
        <v>0</v>
      </c>
      <c r="U168" s="157">
        <v>0</v>
      </c>
      <c r="V168" s="157">
        <v>0</v>
      </c>
      <c r="W168" s="144" t="s">
        <v>1434</v>
      </c>
      <c r="X168" s="144" t="s">
        <v>489</v>
      </c>
      <c r="Y168" s="147" t="s">
        <v>489</v>
      </c>
      <c r="Z168" s="147" t="s">
        <v>489</v>
      </c>
      <c r="AA168" s="158"/>
      <c r="AB168" s="147" t="s">
        <v>489</v>
      </c>
    </row>
    <row r="169" spans="1:28" ht="30" customHeight="1">
      <c r="A169" s="144" t="s">
        <v>1823</v>
      </c>
      <c r="B169" s="144" t="s">
        <v>715</v>
      </c>
      <c r="C169" s="144" t="s">
        <v>805</v>
      </c>
      <c r="D169" s="156" t="s">
        <v>203</v>
      </c>
      <c r="E169" s="157">
        <v>0</v>
      </c>
      <c r="F169" s="144" t="s">
        <v>489</v>
      </c>
      <c r="G169" s="157">
        <v>384000</v>
      </c>
      <c r="H169" s="144" t="s">
        <v>1435</v>
      </c>
      <c r="I169" s="157">
        <v>880000</v>
      </c>
      <c r="J169" s="144" t="s">
        <v>1436</v>
      </c>
      <c r="K169" s="157">
        <v>0</v>
      </c>
      <c r="L169" s="144" t="s">
        <v>489</v>
      </c>
      <c r="M169" s="157">
        <v>0</v>
      </c>
      <c r="N169" s="144" t="s">
        <v>489</v>
      </c>
      <c r="O169" s="157">
        <f t="shared" si="2"/>
        <v>384000</v>
      </c>
      <c r="P169" s="157">
        <v>0</v>
      </c>
      <c r="Q169" s="157">
        <v>0</v>
      </c>
      <c r="R169" s="157">
        <v>0</v>
      </c>
      <c r="S169" s="157">
        <v>0</v>
      </c>
      <c r="T169" s="157">
        <v>0</v>
      </c>
      <c r="U169" s="157">
        <v>0</v>
      </c>
      <c r="V169" s="157">
        <v>0</v>
      </c>
      <c r="W169" s="144" t="s">
        <v>1437</v>
      </c>
      <c r="X169" s="144" t="s">
        <v>489</v>
      </c>
      <c r="Y169" s="147" t="s">
        <v>489</v>
      </c>
      <c r="Z169" s="147" t="s">
        <v>489</v>
      </c>
      <c r="AA169" s="158"/>
      <c r="AB169" s="147" t="s">
        <v>489</v>
      </c>
    </row>
    <row r="170" spans="1:28" ht="30" customHeight="1">
      <c r="A170" s="144" t="s">
        <v>1825</v>
      </c>
      <c r="B170" s="144" t="s">
        <v>715</v>
      </c>
      <c r="C170" s="144" t="s">
        <v>806</v>
      </c>
      <c r="D170" s="156" t="s">
        <v>203</v>
      </c>
      <c r="E170" s="157">
        <v>0</v>
      </c>
      <c r="F170" s="144" t="s">
        <v>489</v>
      </c>
      <c r="G170" s="157">
        <v>170000</v>
      </c>
      <c r="H170" s="144" t="s">
        <v>1435</v>
      </c>
      <c r="I170" s="157">
        <v>352000</v>
      </c>
      <c r="J170" s="144" t="s">
        <v>1436</v>
      </c>
      <c r="K170" s="157">
        <v>0</v>
      </c>
      <c r="L170" s="144" t="s">
        <v>489</v>
      </c>
      <c r="M170" s="157">
        <v>0</v>
      </c>
      <c r="N170" s="144" t="s">
        <v>489</v>
      </c>
      <c r="O170" s="157">
        <f t="shared" si="2"/>
        <v>170000</v>
      </c>
      <c r="P170" s="157">
        <v>0</v>
      </c>
      <c r="Q170" s="157">
        <v>0</v>
      </c>
      <c r="R170" s="157">
        <v>0</v>
      </c>
      <c r="S170" s="157">
        <v>0</v>
      </c>
      <c r="T170" s="157">
        <v>0</v>
      </c>
      <c r="U170" s="157">
        <v>0</v>
      </c>
      <c r="V170" s="157">
        <v>0</v>
      </c>
      <c r="W170" s="144" t="s">
        <v>1438</v>
      </c>
      <c r="X170" s="144" t="s">
        <v>489</v>
      </c>
      <c r="Y170" s="147" t="s">
        <v>489</v>
      </c>
      <c r="Z170" s="147" t="s">
        <v>489</v>
      </c>
      <c r="AA170" s="158"/>
      <c r="AB170" s="147" t="s">
        <v>489</v>
      </c>
    </row>
    <row r="171" spans="1:28" ht="30" customHeight="1">
      <c r="A171" s="144" t="s">
        <v>1636</v>
      </c>
      <c r="B171" s="144" t="s">
        <v>715</v>
      </c>
      <c r="C171" s="144" t="s">
        <v>716</v>
      </c>
      <c r="D171" s="156" t="s">
        <v>203</v>
      </c>
      <c r="E171" s="157">
        <v>0</v>
      </c>
      <c r="F171" s="144" t="s">
        <v>489</v>
      </c>
      <c r="G171" s="157">
        <v>15000</v>
      </c>
      <c r="H171" s="144" t="s">
        <v>1423</v>
      </c>
      <c r="I171" s="157">
        <v>0</v>
      </c>
      <c r="J171" s="144" t="s">
        <v>489</v>
      </c>
      <c r="K171" s="157">
        <v>0</v>
      </c>
      <c r="L171" s="144" t="s">
        <v>489</v>
      </c>
      <c r="M171" s="157">
        <v>0</v>
      </c>
      <c r="N171" s="144" t="s">
        <v>489</v>
      </c>
      <c r="O171" s="157">
        <f t="shared" si="2"/>
        <v>15000</v>
      </c>
      <c r="P171" s="157">
        <v>0</v>
      </c>
      <c r="Q171" s="157">
        <v>0</v>
      </c>
      <c r="R171" s="157">
        <v>0</v>
      </c>
      <c r="S171" s="157">
        <v>0</v>
      </c>
      <c r="T171" s="157">
        <v>0</v>
      </c>
      <c r="U171" s="157">
        <v>0</v>
      </c>
      <c r="V171" s="157">
        <v>0</v>
      </c>
      <c r="W171" s="144" t="s">
        <v>1439</v>
      </c>
      <c r="X171" s="144" t="s">
        <v>489</v>
      </c>
      <c r="Y171" s="147" t="s">
        <v>489</v>
      </c>
      <c r="Z171" s="147" t="s">
        <v>489</v>
      </c>
      <c r="AA171" s="158"/>
      <c r="AB171" s="147" t="s">
        <v>489</v>
      </c>
    </row>
    <row r="172" spans="1:28" ht="30" customHeight="1">
      <c r="A172" s="144" t="s">
        <v>1726</v>
      </c>
      <c r="B172" s="144" t="s">
        <v>715</v>
      </c>
      <c r="C172" s="144" t="s">
        <v>766</v>
      </c>
      <c r="D172" s="156" t="s">
        <v>203</v>
      </c>
      <c r="E172" s="157">
        <v>0</v>
      </c>
      <c r="F172" s="144" t="s">
        <v>489</v>
      </c>
      <c r="G172" s="157">
        <v>6000</v>
      </c>
      <c r="H172" s="144" t="s">
        <v>1329</v>
      </c>
      <c r="I172" s="157">
        <v>0</v>
      </c>
      <c r="J172" s="144" t="s">
        <v>489</v>
      </c>
      <c r="K172" s="157">
        <v>0</v>
      </c>
      <c r="L172" s="144" t="s">
        <v>489</v>
      </c>
      <c r="M172" s="157">
        <v>0</v>
      </c>
      <c r="N172" s="144" t="s">
        <v>489</v>
      </c>
      <c r="O172" s="157">
        <f t="shared" si="2"/>
        <v>6000</v>
      </c>
      <c r="P172" s="157">
        <v>0</v>
      </c>
      <c r="Q172" s="157">
        <v>0</v>
      </c>
      <c r="R172" s="157">
        <v>0</v>
      </c>
      <c r="S172" s="157">
        <v>0</v>
      </c>
      <c r="T172" s="157">
        <v>0</v>
      </c>
      <c r="U172" s="157">
        <v>0</v>
      </c>
      <c r="V172" s="157">
        <v>0</v>
      </c>
      <c r="W172" s="144" t="s">
        <v>1440</v>
      </c>
      <c r="X172" s="144" t="s">
        <v>489</v>
      </c>
      <c r="Y172" s="147" t="s">
        <v>489</v>
      </c>
      <c r="Z172" s="147" t="s">
        <v>489</v>
      </c>
      <c r="AA172" s="158"/>
      <c r="AB172" s="147" t="s">
        <v>489</v>
      </c>
    </row>
    <row r="173" spans="1:28" ht="30" customHeight="1">
      <c r="A173" s="144" t="s">
        <v>1828</v>
      </c>
      <c r="B173" s="144" t="s">
        <v>715</v>
      </c>
      <c r="C173" s="144" t="s">
        <v>807</v>
      </c>
      <c r="D173" s="156" t="s">
        <v>203</v>
      </c>
      <c r="E173" s="157">
        <v>0</v>
      </c>
      <c r="F173" s="144" t="s">
        <v>489</v>
      </c>
      <c r="G173" s="157">
        <v>23000</v>
      </c>
      <c r="H173" s="144" t="s">
        <v>1423</v>
      </c>
      <c r="I173" s="157">
        <v>26000</v>
      </c>
      <c r="J173" s="144" t="s">
        <v>1427</v>
      </c>
      <c r="K173" s="157">
        <v>0</v>
      </c>
      <c r="L173" s="144" t="s">
        <v>489</v>
      </c>
      <c r="M173" s="157">
        <v>0</v>
      </c>
      <c r="N173" s="144" t="s">
        <v>489</v>
      </c>
      <c r="O173" s="157">
        <f t="shared" si="2"/>
        <v>23000</v>
      </c>
      <c r="P173" s="157">
        <v>0</v>
      </c>
      <c r="Q173" s="157">
        <v>0</v>
      </c>
      <c r="R173" s="157">
        <v>0</v>
      </c>
      <c r="S173" s="157">
        <v>0</v>
      </c>
      <c r="T173" s="157">
        <v>0</v>
      </c>
      <c r="U173" s="157">
        <v>0</v>
      </c>
      <c r="V173" s="157">
        <v>0</v>
      </c>
      <c r="W173" s="144" t="s">
        <v>1441</v>
      </c>
      <c r="X173" s="144" t="s">
        <v>489</v>
      </c>
      <c r="Y173" s="147" t="s">
        <v>489</v>
      </c>
      <c r="Z173" s="147" t="s">
        <v>489</v>
      </c>
      <c r="AA173" s="158"/>
      <c r="AB173" s="147" t="s">
        <v>489</v>
      </c>
    </row>
    <row r="174" spans="1:28" ht="30" customHeight="1">
      <c r="A174" s="144" t="s">
        <v>2176</v>
      </c>
      <c r="B174" s="144" t="s">
        <v>715</v>
      </c>
      <c r="C174" s="144" t="s">
        <v>1090</v>
      </c>
      <c r="D174" s="156" t="s">
        <v>203</v>
      </c>
      <c r="E174" s="157">
        <v>0</v>
      </c>
      <c r="F174" s="144" t="s">
        <v>489</v>
      </c>
      <c r="G174" s="157">
        <v>47000</v>
      </c>
      <c r="H174" s="144" t="s">
        <v>1423</v>
      </c>
      <c r="I174" s="157">
        <v>50000</v>
      </c>
      <c r="J174" s="144" t="s">
        <v>1427</v>
      </c>
      <c r="K174" s="157">
        <v>0</v>
      </c>
      <c r="L174" s="144" t="s">
        <v>489</v>
      </c>
      <c r="M174" s="157">
        <v>0</v>
      </c>
      <c r="N174" s="144" t="s">
        <v>489</v>
      </c>
      <c r="O174" s="157">
        <f t="shared" si="2"/>
        <v>47000</v>
      </c>
      <c r="P174" s="157">
        <v>0</v>
      </c>
      <c r="Q174" s="157">
        <v>0</v>
      </c>
      <c r="R174" s="157">
        <v>0</v>
      </c>
      <c r="S174" s="157">
        <v>0</v>
      </c>
      <c r="T174" s="157">
        <v>0</v>
      </c>
      <c r="U174" s="157">
        <v>0</v>
      </c>
      <c r="V174" s="157">
        <v>0</v>
      </c>
      <c r="W174" s="144" t="s">
        <v>1442</v>
      </c>
      <c r="X174" s="144" t="s">
        <v>489</v>
      </c>
      <c r="Y174" s="147" t="s">
        <v>489</v>
      </c>
      <c r="Z174" s="147" t="s">
        <v>489</v>
      </c>
      <c r="AA174" s="158"/>
      <c r="AB174" s="147" t="s">
        <v>489</v>
      </c>
    </row>
    <row r="175" spans="1:28" ht="30" customHeight="1">
      <c r="A175" s="144" t="s">
        <v>1638</v>
      </c>
      <c r="B175" s="144" t="s">
        <v>717</v>
      </c>
      <c r="C175" s="144" t="s">
        <v>718</v>
      </c>
      <c r="D175" s="156" t="s">
        <v>309</v>
      </c>
      <c r="E175" s="157">
        <v>0</v>
      </c>
      <c r="F175" s="144" t="s">
        <v>489</v>
      </c>
      <c r="G175" s="157">
        <v>320000</v>
      </c>
      <c r="H175" s="144" t="s">
        <v>489</v>
      </c>
      <c r="I175" s="157">
        <v>0</v>
      </c>
      <c r="J175" s="144" t="s">
        <v>489</v>
      </c>
      <c r="K175" s="157">
        <v>0</v>
      </c>
      <c r="L175" s="144" t="s">
        <v>489</v>
      </c>
      <c r="M175" s="157">
        <v>0</v>
      </c>
      <c r="N175" s="144" t="s">
        <v>489</v>
      </c>
      <c r="O175" s="157">
        <f t="shared" si="2"/>
        <v>320000</v>
      </c>
      <c r="P175" s="157">
        <v>0</v>
      </c>
      <c r="Q175" s="157">
        <v>0</v>
      </c>
      <c r="R175" s="157">
        <v>0</v>
      </c>
      <c r="S175" s="157">
        <v>0</v>
      </c>
      <c r="T175" s="157">
        <v>0</v>
      </c>
      <c r="U175" s="157">
        <v>0</v>
      </c>
      <c r="V175" s="157">
        <v>0</v>
      </c>
      <c r="W175" s="144" t="s">
        <v>1443</v>
      </c>
      <c r="X175" s="144" t="s">
        <v>489</v>
      </c>
      <c r="Y175" s="147" t="s">
        <v>489</v>
      </c>
      <c r="Z175" s="147" t="s">
        <v>489</v>
      </c>
      <c r="AA175" s="158"/>
      <c r="AB175" s="147" t="s">
        <v>489</v>
      </c>
    </row>
    <row r="176" spans="1:28" ht="30" customHeight="1">
      <c r="A176" s="144" t="s">
        <v>1837</v>
      </c>
      <c r="B176" s="144" t="s">
        <v>811</v>
      </c>
      <c r="C176" s="144" t="s">
        <v>812</v>
      </c>
      <c r="D176" s="156" t="s">
        <v>203</v>
      </c>
      <c r="E176" s="157">
        <v>0</v>
      </c>
      <c r="F176" s="144" t="s">
        <v>489</v>
      </c>
      <c r="G176" s="157">
        <v>4500</v>
      </c>
      <c r="H176" s="144" t="s">
        <v>1435</v>
      </c>
      <c r="I176" s="157">
        <v>4500</v>
      </c>
      <c r="J176" s="144" t="s">
        <v>1436</v>
      </c>
      <c r="K176" s="157">
        <v>0</v>
      </c>
      <c r="L176" s="144" t="s">
        <v>489</v>
      </c>
      <c r="M176" s="157">
        <v>0</v>
      </c>
      <c r="N176" s="144" t="s">
        <v>489</v>
      </c>
      <c r="O176" s="157">
        <f t="shared" si="2"/>
        <v>4500</v>
      </c>
      <c r="P176" s="157">
        <v>0</v>
      </c>
      <c r="Q176" s="157">
        <v>0</v>
      </c>
      <c r="R176" s="157">
        <v>0</v>
      </c>
      <c r="S176" s="157">
        <v>0</v>
      </c>
      <c r="T176" s="157">
        <v>0</v>
      </c>
      <c r="U176" s="157">
        <v>0</v>
      </c>
      <c r="V176" s="157">
        <v>0</v>
      </c>
      <c r="W176" s="144" t="s">
        <v>1444</v>
      </c>
      <c r="X176" s="144" t="s">
        <v>489</v>
      </c>
      <c r="Y176" s="147" t="s">
        <v>489</v>
      </c>
      <c r="Z176" s="147" t="s">
        <v>489</v>
      </c>
      <c r="AA176" s="158"/>
      <c r="AB176" s="147" t="s">
        <v>489</v>
      </c>
    </row>
    <row r="177" spans="1:28" ht="30" customHeight="1">
      <c r="A177" s="144" t="s">
        <v>1839</v>
      </c>
      <c r="B177" s="144" t="s">
        <v>811</v>
      </c>
      <c r="C177" s="144" t="s">
        <v>813</v>
      </c>
      <c r="D177" s="156" t="s">
        <v>203</v>
      </c>
      <c r="E177" s="157">
        <v>0</v>
      </c>
      <c r="F177" s="144" t="s">
        <v>489</v>
      </c>
      <c r="G177" s="157">
        <v>12000</v>
      </c>
      <c r="H177" s="144" t="s">
        <v>1329</v>
      </c>
      <c r="I177" s="157">
        <v>9000</v>
      </c>
      <c r="J177" s="144" t="s">
        <v>1445</v>
      </c>
      <c r="K177" s="157">
        <v>0</v>
      </c>
      <c r="L177" s="144" t="s">
        <v>489</v>
      </c>
      <c r="M177" s="157">
        <v>0</v>
      </c>
      <c r="N177" s="144" t="s">
        <v>489</v>
      </c>
      <c r="O177" s="157">
        <f t="shared" si="2"/>
        <v>9000</v>
      </c>
      <c r="P177" s="157">
        <v>0</v>
      </c>
      <c r="Q177" s="157">
        <v>0</v>
      </c>
      <c r="R177" s="157">
        <v>0</v>
      </c>
      <c r="S177" s="157">
        <v>0</v>
      </c>
      <c r="T177" s="157">
        <v>0</v>
      </c>
      <c r="U177" s="157">
        <v>0</v>
      </c>
      <c r="V177" s="157">
        <v>0</v>
      </c>
      <c r="W177" s="144" t="s">
        <v>1446</v>
      </c>
      <c r="X177" s="144" t="s">
        <v>489</v>
      </c>
      <c r="Y177" s="147" t="s">
        <v>489</v>
      </c>
      <c r="Z177" s="147" t="s">
        <v>489</v>
      </c>
      <c r="AA177" s="158"/>
      <c r="AB177" s="147" t="s">
        <v>489</v>
      </c>
    </row>
    <row r="178" spans="1:28" ht="30" customHeight="1">
      <c r="A178" s="144" t="s">
        <v>1841</v>
      </c>
      <c r="B178" s="144" t="s">
        <v>811</v>
      </c>
      <c r="C178" s="144" t="s">
        <v>814</v>
      </c>
      <c r="D178" s="156" t="s">
        <v>203</v>
      </c>
      <c r="E178" s="157">
        <v>0</v>
      </c>
      <c r="F178" s="144" t="s">
        <v>489</v>
      </c>
      <c r="G178" s="157">
        <v>64000</v>
      </c>
      <c r="H178" s="144" t="s">
        <v>1329</v>
      </c>
      <c r="I178" s="157">
        <v>0</v>
      </c>
      <c r="J178" s="144" t="s">
        <v>489</v>
      </c>
      <c r="K178" s="157">
        <v>0</v>
      </c>
      <c r="L178" s="144" t="s">
        <v>489</v>
      </c>
      <c r="M178" s="157">
        <v>0</v>
      </c>
      <c r="N178" s="144" t="s">
        <v>489</v>
      </c>
      <c r="O178" s="157">
        <f t="shared" si="2"/>
        <v>64000</v>
      </c>
      <c r="P178" s="157">
        <v>0</v>
      </c>
      <c r="Q178" s="157">
        <v>0</v>
      </c>
      <c r="R178" s="157">
        <v>0</v>
      </c>
      <c r="S178" s="157">
        <v>0</v>
      </c>
      <c r="T178" s="157">
        <v>0</v>
      </c>
      <c r="U178" s="157">
        <v>0</v>
      </c>
      <c r="V178" s="157">
        <v>0</v>
      </c>
      <c r="W178" s="144" t="s">
        <v>1447</v>
      </c>
      <c r="X178" s="144" t="s">
        <v>489</v>
      </c>
      <c r="Y178" s="147" t="s">
        <v>489</v>
      </c>
      <c r="Z178" s="147" t="s">
        <v>489</v>
      </c>
      <c r="AA178" s="158"/>
      <c r="AB178" s="147" t="s">
        <v>489</v>
      </c>
    </row>
    <row r="179" spans="1:28" ht="30" customHeight="1">
      <c r="A179" s="144" t="s">
        <v>1843</v>
      </c>
      <c r="B179" s="144" t="s">
        <v>815</v>
      </c>
      <c r="C179" s="144" t="s">
        <v>816</v>
      </c>
      <c r="D179" s="156" t="s">
        <v>203</v>
      </c>
      <c r="E179" s="157">
        <v>0</v>
      </c>
      <c r="F179" s="144" t="s">
        <v>489</v>
      </c>
      <c r="G179" s="157">
        <v>12000</v>
      </c>
      <c r="H179" s="144" t="s">
        <v>489</v>
      </c>
      <c r="I179" s="157">
        <v>25000</v>
      </c>
      <c r="J179" s="144" t="s">
        <v>1445</v>
      </c>
      <c r="K179" s="157">
        <v>0</v>
      </c>
      <c r="L179" s="144" t="s">
        <v>489</v>
      </c>
      <c r="M179" s="157">
        <v>0</v>
      </c>
      <c r="N179" s="144" t="s">
        <v>489</v>
      </c>
      <c r="O179" s="157">
        <f t="shared" si="2"/>
        <v>12000</v>
      </c>
      <c r="P179" s="157">
        <v>0</v>
      </c>
      <c r="Q179" s="157">
        <v>0</v>
      </c>
      <c r="R179" s="157">
        <v>0</v>
      </c>
      <c r="S179" s="157">
        <v>0</v>
      </c>
      <c r="T179" s="157">
        <v>0</v>
      </c>
      <c r="U179" s="157">
        <v>0</v>
      </c>
      <c r="V179" s="157">
        <v>0</v>
      </c>
      <c r="W179" s="144" t="s">
        <v>1448</v>
      </c>
      <c r="X179" s="144" t="s">
        <v>489</v>
      </c>
      <c r="Y179" s="147" t="s">
        <v>489</v>
      </c>
      <c r="Z179" s="147" t="s">
        <v>489</v>
      </c>
      <c r="AA179" s="158"/>
      <c r="AB179" s="147" t="s">
        <v>489</v>
      </c>
    </row>
    <row r="180" spans="1:28" ht="30" customHeight="1">
      <c r="A180" s="144" t="s">
        <v>1653</v>
      </c>
      <c r="B180" s="144" t="s">
        <v>730</v>
      </c>
      <c r="C180" s="144" t="s">
        <v>731</v>
      </c>
      <c r="D180" s="156" t="s">
        <v>203</v>
      </c>
      <c r="E180" s="157">
        <v>0</v>
      </c>
      <c r="F180" s="144" t="s">
        <v>489</v>
      </c>
      <c r="G180" s="157">
        <v>0</v>
      </c>
      <c r="H180" s="144" t="s">
        <v>489</v>
      </c>
      <c r="I180" s="157">
        <v>0</v>
      </c>
      <c r="J180" s="144" t="s">
        <v>489</v>
      </c>
      <c r="K180" s="157">
        <v>230000</v>
      </c>
      <c r="L180" s="144" t="s">
        <v>1449</v>
      </c>
      <c r="M180" s="157">
        <v>0</v>
      </c>
      <c r="N180" s="144" t="s">
        <v>489</v>
      </c>
      <c r="O180" s="157">
        <f t="shared" si="2"/>
        <v>230000</v>
      </c>
      <c r="P180" s="157">
        <v>0</v>
      </c>
      <c r="Q180" s="157">
        <v>0</v>
      </c>
      <c r="R180" s="157">
        <v>0</v>
      </c>
      <c r="S180" s="157">
        <v>0</v>
      </c>
      <c r="T180" s="157">
        <v>0</v>
      </c>
      <c r="U180" s="157">
        <v>0</v>
      </c>
      <c r="V180" s="157">
        <v>0</v>
      </c>
      <c r="W180" s="144" t="s">
        <v>1450</v>
      </c>
      <c r="X180" s="144" t="s">
        <v>489</v>
      </c>
      <c r="Y180" s="147" t="s">
        <v>489</v>
      </c>
      <c r="Z180" s="147" t="s">
        <v>489</v>
      </c>
      <c r="AA180" s="158"/>
      <c r="AB180" s="147" t="s">
        <v>489</v>
      </c>
    </row>
    <row r="181" spans="1:28" ht="30" customHeight="1">
      <c r="A181" s="144" t="s">
        <v>2169</v>
      </c>
      <c r="B181" s="144" t="s">
        <v>1087</v>
      </c>
      <c r="C181" s="144" t="s">
        <v>1088</v>
      </c>
      <c r="D181" s="156" t="s">
        <v>309</v>
      </c>
      <c r="E181" s="157">
        <v>0</v>
      </c>
      <c r="F181" s="144" t="s">
        <v>489</v>
      </c>
      <c r="G181" s="157">
        <v>0</v>
      </c>
      <c r="H181" s="144" t="s">
        <v>489</v>
      </c>
      <c r="I181" s="157">
        <v>15000</v>
      </c>
      <c r="J181" s="144" t="s">
        <v>1451</v>
      </c>
      <c r="K181" s="157">
        <v>0</v>
      </c>
      <c r="L181" s="144" t="s">
        <v>489</v>
      </c>
      <c r="M181" s="157">
        <v>0</v>
      </c>
      <c r="N181" s="144" t="s">
        <v>489</v>
      </c>
      <c r="O181" s="157">
        <f t="shared" si="2"/>
        <v>15000</v>
      </c>
      <c r="P181" s="157">
        <v>0</v>
      </c>
      <c r="Q181" s="157">
        <v>0</v>
      </c>
      <c r="R181" s="157">
        <v>0</v>
      </c>
      <c r="S181" s="157">
        <v>0</v>
      </c>
      <c r="T181" s="157">
        <v>0</v>
      </c>
      <c r="U181" s="157">
        <v>0</v>
      </c>
      <c r="V181" s="157">
        <v>0</v>
      </c>
      <c r="W181" s="144" t="s">
        <v>1452</v>
      </c>
      <c r="X181" s="144" t="s">
        <v>489</v>
      </c>
      <c r="Y181" s="147" t="s">
        <v>489</v>
      </c>
      <c r="Z181" s="147" t="s">
        <v>489</v>
      </c>
      <c r="AA181" s="158"/>
      <c r="AB181" s="147" t="s">
        <v>489</v>
      </c>
    </row>
    <row r="182" spans="1:28" ht="30" customHeight="1">
      <c r="A182" s="144" t="s">
        <v>1730</v>
      </c>
      <c r="B182" s="144" t="s">
        <v>769</v>
      </c>
      <c r="C182" s="144" t="s">
        <v>770</v>
      </c>
      <c r="D182" s="156" t="s">
        <v>203</v>
      </c>
      <c r="E182" s="157">
        <v>0</v>
      </c>
      <c r="F182" s="144" t="s">
        <v>489</v>
      </c>
      <c r="G182" s="157">
        <v>3000</v>
      </c>
      <c r="H182" s="144" t="s">
        <v>1423</v>
      </c>
      <c r="I182" s="157">
        <v>1500</v>
      </c>
      <c r="J182" s="144" t="s">
        <v>1424</v>
      </c>
      <c r="K182" s="157">
        <v>0</v>
      </c>
      <c r="L182" s="144" t="s">
        <v>489</v>
      </c>
      <c r="M182" s="157">
        <v>0</v>
      </c>
      <c r="N182" s="144" t="s">
        <v>489</v>
      </c>
      <c r="O182" s="157">
        <f t="shared" si="2"/>
        <v>1500</v>
      </c>
      <c r="P182" s="157">
        <v>0</v>
      </c>
      <c r="Q182" s="157">
        <v>0</v>
      </c>
      <c r="R182" s="157">
        <v>0</v>
      </c>
      <c r="S182" s="157">
        <v>0</v>
      </c>
      <c r="T182" s="157">
        <v>0</v>
      </c>
      <c r="U182" s="157">
        <v>0</v>
      </c>
      <c r="V182" s="157">
        <v>0</v>
      </c>
      <c r="W182" s="144" t="s">
        <v>1453</v>
      </c>
      <c r="X182" s="144" t="s">
        <v>489</v>
      </c>
      <c r="Y182" s="147" t="s">
        <v>489</v>
      </c>
      <c r="Z182" s="147" t="s">
        <v>489</v>
      </c>
      <c r="AA182" s="158"/>
      <c r="AB182" s="147" t="s">
        <v>489</v>
      </c>
    </row>
    <row r="183" spans="1:28" ht="30" customHeight="1">
      <c r="A183" s="144" t="s">
        <v>2325</v>
      </c>
      <c r="B183" s="144" t="s">
        <v>1141</v>
      </c>
      <c r="C183" s="144" t="s">
        <v>1142</v>
      </c>
      <c r="D183" s="156" t="s">
        <v>974</v>
      </c>
      <c r="E183" s="157">
        <v>0</v>
      </c>
      <c r="F183" s="144" t="s">
        <v>489</v>
      </c>
      <c r="G183" s="157">
        <v>0</v>
      </c>
      <c r="H183" s="144" t="s">
        <v>489</v>
      </c>
      <c r="I183" s="157">
        <v>0</v>
      </c>
      <c r="J183" s="144" t="s">
        <v>489</v>
      </c>
      <c r="K183" s="157">
        <v>0</v>
      </c>
      <c r="L183" s="144" t="s">
        <v>489</v>
      </c>
      <c r="M183" s="157">
        <v>92</v>
      </c>
      <c r="N183" s="144" t="s">
        <v>489</v>
      </c>
      <c r="O183" s="157">
        <f t="shared" si="2"/>
        <v>92</v>
      </c>
      <c r="P183" s="157">
        <v>0</v>
      </c>
      <c r="Q183" s="157">
        <v>0</v>
      </c>
      <c r="R183" s="157">
        <v>0</v>
      </c>
      <c r="S183" s="157">
        <v>0</v>
      </c>
      <c r="T183" s="157">
        <v>0</v>
      </c>
      <c r="U183" s="157">
        <v>0</v>
      </c>
      <c r="V183" s="157">
        <v>0</v>
      </c>
      <c r="W183" s="144" t="s">
        <v>1454</v>
      </c>
      <c r="X183" s="144" t="s">
        <v>489</v>
      </c>
      <c r="Y183" s="147" t="s">
        <v>489</v>
      </c>
      <c r="Z183" s="147" t="s">
        <v>489</v>
      </c>
      <c r="AA183" s="158"/>
      <c r="AB183" s="147" t="s">
        <v>489</v>
      </c>
    </row>
    <row r="184" spans="1:28" ht="30" customHeight="1">
      <c r="A184" s="144" t="s">
        <v>2348</v>
      </c>
      <c r="B184" s="144" t="s">
        <v>1156</v>
      </c>
      <c r="C184" s="144" t="s">
        <v>1157</v>
      </c>
      <c r="D184" s="156" t="s">
        <v>1101</v>
      </c>
      <c r="E184" s="157">
        <v>0</v>
      </c>
      <c r="F184" s="144" t="s">
        <v>489</v>
      </c>
      <c r="G184" s="157">
        <v>2333</v>
      </c>
      <c r="H184" s="144" t="s">
        <v>1455</v>
      </c>
      <c r="I184" s="157">
        <v>2975</v>
      </c>
      <c r="J184" s="144" t="s">
        <v>1456</v>
      </c>
      <c r="K184" s="157">
        <v>0</v>
      </c>
      <c r="L184" s="144" t="s">
        <v>489</v>
      </c>
      <c r="M184" s="157">
        <v>0</v>
      </c>
      <c r="N184" s="144" t="s">
        <v>489</v>
      </c>
      <c r="O184" s="157">
        <f t="shared" si="2"/>
        <v>2333</v>
      </c>
      <c r="P184" s="157">
        <v>0</v>
      </c>
      <c r="Q184" s="157">
        <v>0</v>
      </c>
      <c r="R184" s="157">
        <v>0</v>
      </c>
      <c r="S184" s="157">
        <v>0</v>
      </c>
      <c r="T184" s="157">
        <v>0</v>
      </c>
      <c r="U184" s="157">
        <v>0</v>
      </c>
      <c r="V184" s="157">
        <v>0</v>
      </c>
      <c r="W184" s="144" t="s">
        <v>1457</v>
      </c>
      <c r="X184" s="144" t="s">
        <v>1158</v>
      </c>
      <c r="Y184" s="147" t="s">
        <v>489</v>
      </c>
      <c r="Z184" s="147" t="s">
        <v>489</v>
      </c>
      <c r="AA184" s="158"/>
      <c r="AB184" s="147" t="s">
        <v>489</v>
      </c>
    </row>
    <row r="185" spans="1:28" ht="30" customHeight="1">
      <c r="A185" s="144" t="s">
        <v>1732</v>
      </c>
      <c r="B185" s="144" t="s">
        <v>771</v>
      </c>
      <c r="C185" s="144" t="s">
        <v>772</v>
      </c>
      <c r="D185" s="156" t="s">
        <v>773</v>
      </c>
      <c r="E185" s="157">
        <v>0</v>
      </c>
      <c r="F185" s="144" t="s">
        <v>489</v>
      </c>
      <c r="G185" s="157">
        <v>60000</v>
      </c>
      <c r="H185" s="144" t="s">
        <v>1458</v>
      </c>
      <c r="I185" s="157">
        <v>0</v>
      </c>
      <c r="J185" s="144" t="s">
        <v>489</v>
      </c>
      <c r="K185" s="157">
        <v>0</v>
      </c>
      <c r="L185" s="144" t="s">
        <v>489</v>
      </c>
      <c r="M185" s="157">
        <v>0</v>
      </c>
      <c r="N185" s="144" t="s">
        <v>489</v>
      </c>
      <c r="O185" s="157">
        <f t="shared" si="2"/>
        <v>60000</v>
      </c>
      <c r="P185" s="157">
        <v>0</v>
      </c>
      <c r="Q185" s="157">
        <v>0</v>
      </c>
      <c r="R185" s="157">
        <v>0</v>
      </c>
      <c r="S185" s="157">
        <v>0</v>
      </c>
      <c r="T185" s="157">
        <v>0</v>
      </c>
      <c r="U185" s="157">
        <v>0</v>
      </c>
      <c r="V185" s="157">
        <v>0</v>
      </c>
      <c r="W185" s="144" t="s">
        <v>1459</v>
      </c>
      <c r="X185" s="144" t="s">
        <v>489</v>
      </c>
      <c r="Y185" s="147" t="s">
        <v>489</v>
      </c>
      <c r="Z185" s="147" t="s">
        <v>489</v>
      </c>
      <c r="AA185" s="158"/>
      <c r="AB185" s="147" t="s">
        <v>489</v>
      </c>
    </row>
    <row r="186" spans="1:28" ht="30" customHeight="1">
      <c r="A186" s="144" t="s">
        <v>1734</v>
      </c>
      <c r="B186" s="144" t="s">
        <v>771</v>
      </c>
      <c r="C186" s="144" t="s">
        <v>774</v>
      </c>
      <c r="D186" s="156" t="s">
        <v>773</v>
      </c>
      <c r="E186" s="157">
        <v>0</v>
      </c>
      <c r="F186" s="144" t="s">
        <v>489</v>
      </c>
      <c r="G186" s="157">
        <v>64000</v>
      </c>
      <c r="H186" s="144" t="s">
        <v>1458</v>
      </c>
      <c r="I186" s="157">
        <v>0</v>
      </c>
      <c r="J186" s="144" t="s">
        <v>489</v>
      </c>
      <c r="K186" s="157">
        <v>0</v>
      </c>
      <c r="L186" s="144" t="s">
        <v>489</v>
      </c>
      <c r="M186" s="157">
        <v>0</v>
      </c>
      <c r="N186" s="144" t="s">
        <v>489</v>
      </c>
      <c r="O186" s="157">
        <f t="shared" si="2"/>
        <v>64000</v>
      </c>
      <c r="P186" s="157">
        <v>0</v>
      </c>
      <c r="Q186" s="157">
        <v>0</v>
      </c>
      <c r="R186" s="157">
        <v>0</v>
      </c>
      <c r="S186" s="157">
        <v>0</v>
      </c>
      <c r="T186" s="157">
        <v>0</v>
      </c>
      <c r="U186" s="157">
        <v>0</v>
      </c>
      <c r="V186" s="157">
        <v>0</v>
      </c>
      <c r="W186" s="144" t="s">
        <v>1460</v>
      </c>
      <c r="X186" s="144" t="s">
        <v>489</v>
      </c>
      <c r="Y186" s="147" t="s">
        <v>489</v>
      </c>
      <c r="Z186" s="147" t="s">
        <v>489</v>
      </c>
      <c r="AA186" s="158"/>
      <c r="AB186" s="147" t="s">
        <v>489</v>
      </c>
    </row>
    <row r="187" spans="1:28" ht="30" customHeight="1">
      <c r="A187" s="144" t="s">
        <v>1736</v>
      </c>
      <c r="B187" s="144" t="s">
        <v>771</v>
      </c>
      <c r="C187" s="144" t="s">
        <v>775</v>
      </c>
      <c r="D187" s="156" t="s">
        <v>773</v>
      </c>
      <c r="E187" s="157">
        <v>0</v>
      </c>
      <c r="F187" s="144" t="s">
        <v>489</v>
      </c>
      <c r="G187" s="157">
        <v>68000</v>
      </c>
      <c r="H187" s="144" t="s">
        <v>1458</v>
      </c>
      <c r="I187" s="157">
        <v>0</v>
      </c>
      <c r="J187" s="144" t="s">
        <v>489</v>
      </c>
      <c r="K187" s="157">
        <v>0</v>
      </c>
      <c r="L187" s="144" t="s">
        <v>489</v>
      </c>
      <c r="M187" s="157">
        <v>0</v>
      </c>
      <c r="N187" s="144" t="s">
        <v>489</v>
      </c>
      <c r="O187" s="157">
        <f t="shared" si="2"/>
        <v>68000</v>
      </c>
      <c r="P187" s="157">
        <v>0</v>
      </c>
      <c r="Q187" s="157">
        <v>0</v>
      </c>
      <c r="R187" s="157">
        <v>0</v>
      </c>
      <c r="S187" s="157">
        <v>0</v>
      </c>
      <c r="T187" s="157">
        <v>0</v>
      </c>
      <c r="U187" s="157">
        <v>0</v>
      </c>
      <c r="V187" s="157">
        <v>0</v>
      </c>
      <c r="W187" s="144" t="s">
        <v>1461</v>
      </c>
      <c r="X187" s="144" t="s">
        <v>489</v>
      </c>
      <c r="Y187" s="147" t="s">
        <v>489</v>
      </c>
      <c r="Z187" s="147" t="s">
        <v>489</v>
      </c>
      <c r="AA187" s="158"/>
      <c r="AB187" s="147" t="s">
        <v>489</v>
      </c>
    </row>
    <row r="188" spans="1:28" ht="30" customHeight="1">
      <c r="A188" s="144" t="s">
        <v>2327</v>
      </c>
      <c r="B188" s="144" t="s">
        <v>997</v>
      </c>
      <c r="C188" s="144" t="s">
        <v>1143</v>
      </c>
      <c r="D188" s="156" t="s">
        <v>1144</v>
      </c>
      <c r="E188" s="157">
        <v>0</v>
      </c>
      <c r="F188" s="144" t="s">
        <v>489</v>
      </c>
      <c r="G188" s="157">
        <v>92</v>
      </c>
      <c r="H188" s="144" t="s">
        <v>1462</v>
      </c>
      <c r="I188" s="157">
        <v>92</v>
      </c>
      <c r="J188" s="144" t="s">
        <v>1463</v>
      </c>
      <c r="K188" s="157">
        <v>0</v>
      </c>
      <c r="L188" s="144" t="s">
        <v>489</v>
      </c>
      <c r="M188" s="157">
        <v>0</v>
      </c>
      <c r="N188" s="144" t="s">
        <v>489</v>
      </c>
      <c r="O188" s="157">
        <f t="shared" si="2"/>
        <v>92</v>
      </c>
      <c r="P188" s="157">
        <v>0</v>
      </c>
      <c r="Q188" s="157">
        <v>0</v>
      </c>
      <c r="R188" s="157">
        <v>0</v>
      </c>
      <c r="S188" s="157">
        <v>0</v>
      </c>
      <c r="T188" s="157">
        <v>0</v>
      </c>
      <c r="U188" s="157">
        <v>0</v>
      </c>
      <c r="V188" s="157">
        <v>0</v>
      </c>
      <c r="W188" s="144" t="s">
        <v>1464</v>
      </c>
      <c r="X188" s="144" t="s">
        <v>1145</v>
      </c>
      <c r="Y188" s="147" t="s">
        <v>489</v>
      </c>
      <c r="Z188" s="147" t="s">
        <v>489</v>
      </c>
      <c r="AA188" s="158"/>
      <c r="AB188" s="147" t="s">
        <v>489</v>
      </c>
    </row>
    <row r="189" spans="1:28" ht="30" customHeight="1">
      <c r="A189" s="144" t="s">
        <v>2412</v>
      </c>
      <c r="B189" s="144" t="s">
        <v>997</v>
      </c>
      <c r="C189" s="144" t="s">
        <v>998</v>
      </c>
      <c r="D189" s="156" t="s">
        <v>999</v>
      </c>
      <c r="E189" s="157">
        <v>0</v>
      </c>
      <c r="F189" s="144" t="s">
        <v>489</v>
      </c>
      <c r="G189" s="157">
        <v>92</v>
      </c>
      <c r="H189" s="144" t="s">
        <v>489</v>
      </c>
      <c r="I189" s="157">
        <v>0</v>
      </c>
      <c r="J189" s="144" t="s">
        <v>489</v>
      </c>
      <c r="K189" s="157">
        <v>0</v>
      </c>
      <c r="L189" s="144" t="s">
        <v>489</v>
      </c>
      <c r="M189" s="157">
        <v>0</v>
      </c>
      <c r="N189" s="144" t="s">
        <v>489</v>
      </c>
      <c r="O189" s="157">
        <f t="shared" si="2"/>
        <v>92</v>
      </c>
      <c r="P189" s="157">
        <v>0</v>
      </c>
      <c r="Q189" s="157">
        <v>79</v>
      </c>
      <c r="R189" s="157">
        <v>0</v>
      </c>
      <c r="S189" s="157">
        <v>0</v>
      </c>
      <c r="T189" s="157">
        <v>0</v>
      </c>
      <c r="U189" s="157">
        <v>0</v>
      </c>
      <c r="V189" s="157">
        <f>SMALL(Q189:U189,COUNTIF(Q189:U189,0)+1)</f>
        <v>79</v>
      </c>
      <c r="W189" s="144" t="s">
        <v>1465</v>
      </c>
      <c r="X189" s="144" t="s">
        <v>489</v>
      </c>
      <c r="Y189" s="147" t="s">
        <v>489</v>
      </c>
      <c r="Z189" s="147" t="s">
        <v>489</v>
      </c>
      <c r="AA189" s="158"/>
      <c r="AB189" s="147" t="s">
        <v>489</v>
      </c>
    </row>
    <row r="190" spans="1:28" ht="30" customHeight="1">
      <c r="A190" s="144" t="s">
        <v>2002</v>
      </c>
      <c r="B190" s="144" t="s">
        <v>997</v>
      </c>
      <c r="C190" s="144" t="s">
        <v>998</v>
      </c>
      <c r="D190" s="156" t="s">
        <v>999</v>
      </c>
      <c r="E190" s="157">
        <v>0</v>
      </c>
      <c r="F190" s="144" t="s">
        <v>489</v>
      </c>
      <c r="G190" s="157">
        <v>92</v>
      </c>
      <c r="H190" s="144" t="s">
        <v>489</v>
      </c>
      <c r="I190" s="157">
        <v>0</v>
      </c>
      <c r="J190" s="144" t="s">
        <v>489</v>
      </c>
      <c r="K190" s="157">
        <v>0</v>
      </c>
      <c r="L190" s="144" t="s">
        <v>489</v>
      </c>
      <c r="M190" s="157">
        <v>0</v>
      </c>
      <c r="N190" s="144" t="s">
        <v>489</v>
      </c>
      <c r="O190" s="157">
        <f t="shared" si="2"/>
        <v>92</v>
      </c>
      <c r="P190" s="157">
        <v>0</v>
      </c>
      <c r="Q190" s="157">
        <v>79</v>
      </c>
      <c r="R190" s="157">
        <v>0</v>
      </c>
      <c r="S190" s="157">
        <v>0</v>
      </c>
      <c r="T190" s="157">
        <v>0</v>
      </c>
      <c r="U190" s="157">
        <v>0</v>
      </c>
      <c r="V190" s="157">
        <f>SMALL(Q190:U190,COUNTIF(Q190:U190,0)+1)</f>
        <v>79</v>
      </c>
      <c r="W190" s="144" t="s">
        <v>1466</v>
      </c>
      <c r="X190" s="144" t="s">
        <v>489</v>
      </c>
      <c r="Y190" s="147" t="s">
        <v>489</v>
      </c>
      <c r="Z190" s="147" t="s">
        <v>489</v>
      </c>
      <c r="AA190" s="158"/>
      <c r="AB190" s="147" t="s">
        <v>489</v>
      </c>
    </row>
    <row r="191" spans="1:28" ht="30" customHeight="1">
      <c r="A191" s="144" t="s">
        <v>1564</v>
      </c>
      <c r="B191" s="144" t="s">
        <v>663</v>
      </c>
      <c r="C191" s="144" t="s">
        <v>664</v>
      </c>
      <c r="D191" s="156" t="s">
        <v>317</v>
      </c>
      <c r="E191" s="157">
        <v>0</v>
      </c>
      <c r="F191" s="144" t="s">
        <v>489</v>
      </c>
      <c r="G191" s="157">
        <v>0</v>
      </c>
      <c r="H191" s="144" t="s">
        <v>489</v>
      </c>
      <c r="I191" s="157">
        <v>0</v>
      </c>
      <c r="J191" s="144" t="s">
        <v>489</v>
      </c>
      <c r="K191" s="157">
        <v>0</v>
      </c>
      <c r="L191" s="144" t="s">
        <v>489</v>
      </c>
      <c r="M191" s="157">
        <v>0</v>
      </c>
      <c r="N191" s="144" t="s">
        <v>489</v>
      </c>
      <c r="O191" s="157">
        <v>0</v>
      </c>
      <c r="P191" s="157">
        <v>157068</v>
      </c>
      <c r="Q191" s="157">
        <v>0</v>
      </c>
      <c r="R191" s="157">
        <v>0</v>
      </c>
      <c r="S191" s="157">
        <v>0</v>
      </c>
      <c r="T191" s="157">
        <v>0</v>
      </c>
      <c r="U191" s="157">
        <v>0</v>
      </c>
      <c r="V191" s="157">
        <v>0</v>
      </c>
      <c r="W191" s="144" t="s">
        <v>1467</v>
      </c>
      <c r="X191" s="144" t="s">
        <v>489</v>
      </c>
      <c r="Y191" s="147" t="s">
        <v>1468</v>
      </c>
      <c r="Z191" s="147" t="s">
        <v>489</v>
      </c>
      <c r="AA191" s="158"/>
      <c r="AB191" s="147" t="s">
        <v>489</v>
      </c>
    </row>
    <row r="192" spans="1:28" ht="30" customHeight="1">
      <c r="A192" s="144" t="s">
        <v>2330</v>
      </c>
      <c r="B192" s="144" t="s">
        <v>1146</v>
      </c>
      <c r="C192" s="144" t="s">
        <v>664</v>
      </c>
      <c r="D192" s="156" t="s">
        <v>317</v>
      </c>
      <c r="E192" s="157">
        <v>0</v>
      </c>
      <c r="F192" s="144" t="s">
        <v>489</v>
      </c>
      <c r="G192" s="157">
        <v>0</v>
      </c>
      <c r="H192" s="144" t="s">
        <v>489</v>
      </c>
      <c r="I192" s="157">
        <v>0</v>
      </c>
      <c r="J192" s="144" t="s">
        <v>489</v>
      </c>
      <c r="K192" s="157">
        <v>0</v>
      </c>
      <c r="L192" s="144" t="s">
        <v>489</v>
      </c>
      <c r="M192" s="157">
        <v>0</v>
      </c>
      <c r="N192" s="144" t="s">
        <v>489</v>
      </c>
      <c r="O192" s="157">
        <v>0</v>
      </c>
      <c r="P192" s="157">
        <v>197450</v>
      </c>
      <c r="Q192" s="157">
        <v>0</v>
      </c>
      <c r="R192" s="157">
        <v>0</v>
      </c>
      <c r="S192" s="157">
        <v>0</v>
      </c>
      <c r="T192" s="157">
        <v>0</v>
      </c>
      <c r="U192" s="157">
        <v>0</v>
      </c>
      <c r="V192" s="157">
        <v>0</v>
      </c>
      <c r="W192" s="144" t="s">
        <v>1469</v>
      </c>
      <c r="X192" s="144" t="s">
        <v>489</v>
      </c>
      <c r="Y192" s="147" t="s">
        <v>1468</v>
      </c>
      <c r="Z192" s="147" t="s">
        <v>489</v>
      </c>
      <c r="AA192" s="158"/>
      <c r="AB192" s="147" t="s">
        <v>489</v>
      </c>
    </row>
    <row r="193" spans="1:28" ht="30" customHeight="1">
      <c r="A193" s="144" t="s">
        <v>2332</v>
      </c>
      <c r="B193" s="144" t="s">
        <v>1147</v>
      </c>
      <c r="C193" s="144" t="s">
        <v>664</v>
      </c>
      <c r="D193" s="156" t="s">
        <v>317</v>
      </c>
      <c r="E193" s="157">
        <v>0</v>
      </c>
      <c r="F193" s="144" t="s">
        <v>489</v>
      </c>
      <c r="G193" s="157">
        <v>0</v>
      </c>
      <c r="H193" s="144" t="s">
        <v>489</v>
      </c>
      <c r="I193" s="157">
        <v>0</v>
      </c>
      <c r="J193" s="144" t="s">
        <v>489</v>
      </c>
      <c r="K193" s="157">
        <v>0</v>
      </c>
      <c r="L193" s="144" t="s">
        <v>489</v>
      </c>
      <c r="M193" s="157">
        <v>0</v>
      </c>
      <c r="N193" s="144" t="s">
        <v>489</v>
      </c>
      <c r="O193" s="157">
        <v>0</v>
      </c>
      <c r="P193" s="157">
        <v>223124</v>
      </c>
      <c r="Q193" s="157">
        <v>0</v>
      </c>
      <c r="R193" s="157">
        <v>0</v>
      </c>
      <c r="S193" s="157">
        <v>0</v>
      </c>
      <c r="T193" s="157">
        <v>0</v>
      </c>
      <c r="U193" s="157">
        <v>0</v>
      </c>
      <c r="V193" s="157">
        <v>0</v>
      </c>
      <c r="W193" s="144" t="s">
        <v>1470</v>
      </c>
      <c r="X193" s="144" t="s">
        <v>489</v>
      </c>
      <c r="Y193" s="147" t="s">
        <v>1468</v>
      </c>
      <c r="Z193" s="147" t="s">
        <v>489</v>
      </c>
      <c r="AA193" s="158"/>
      <c r="AB193" s="147" t="s">
        <v>489</v>
      </c>
    </row>
    <row r="194" spans="1:28" ht="30" customHeight="1">
      <c r="A194" s="144" t="s">
        <v>2004</v>
      </c>
      <c r="B194" s="144" t="s">
        <v>1000</v>
      </c>
      <c r="C194" s="144" t="s">
        <v>664</v>
      </c>
      <c r="D194" s="156" t="s">
        <v>317</v>
      </c>
      <c r="E194" s="157">
        <v>0</v>
      </c>
      <c r="F194" s="144" t="s">
        <v>489</v>
      </c>
      <c r="G194" s="157">
        <v>0</v>
      </c>
      <c r="H194" s="144" t="s">
        <v>489</v>
      </c>
      <c r="I194" s="157">
        <v>0</v>
      </c>
      <c r="J194" s="144" t="s">
        <v>489</v>
      </c>
      <c r="K194" s="157">
        <v>0</v>
      </c>
      <c r="L194" s="144" t="s">
        <v>489</v>
      </c>
      <c r="M194" s="157">
        <v>0</v>
      </c>
      <c r="N194" s="144" t="s">
        <v>489</v>
      </c>
      <c r="O194" s="157">
        <v>0</v>
      </c>
      <c r="P194" s="157">
        <v>249748</v>
      </c>
      <c r="Q194" s="157">
        <v>0</v>
      </c>
      <c r="R194" s="157">
        <v>0</v>
      </c>
      <c r="S194" s="157">
        <v>0</v>
      </c>
      <c r="T194" s="157">
        <v>0</v>
      </c>
      <c r="U194" s="157">
        <v>0</v>
      </c>
      <c r="V194" s="157">
        <v>0</v>
      </c>
      <c r="W194" s="144" t="s">
        <v>1471</v>
      </c>
      <c r="X194" s="144" t="s">
        <v>489</v>
      </c>
      <c r="Y194" s="147" t="s">
        <v>1468</v>
      </c>
      <c r="Z194" s="147" t="s">
        <v>489</v>
      </c>
      <c r="AA194" s="158"/>
      <c r="AB194" s="147" t="s">
        <v>489</v>
      </c>
    </row>
    <row r="195" spans="1:28" ht="30" customHeight="1">
      <c r="A195" s="144" t="s">
        <v>2350</v>
      </c>
      <c r="B195" s="144" t="s">
        <v>1159</v>
      </c>
      <c r="C195" s="144" t="s">
        <v>664</v>
      </c>
      <c r="D195" s="156" t="s">
        <v>317</v>
      </c>
      <c r="E195" s="157">
        <v>0</v>
      </c>
      <c r="F195" s="144" t="s">
        <v>489</v>
      </c>
      <c r="G195" s="157">
        <v>0</v>
      </c>
      <c r="H195" s="144" t="s">
        <v>489</v>
      </c>
      <c r="I195" s="157">
        <v>0</v>
      </c>
      <c r="J195" s="144" t="s">
        <v>489</v>
      </c>
      <c r="K195" s="157">
        <v>0</v>
      </c>
      <c r="L195" s="144" t="s">
        <v>489</v>
      </c>
      <c r="M195" s="157">
        <v>0</v>
      </c>
      <c r="N195" s="144" t="s">
        <v>489</v>
      </c>
      <c r="O195" s="157">
        <v>0</v>
      </c>
      <c r="P195" s="157">
        <v>242035</v>
      </c>
      <c r="Q195" s="157">
        <v>0</v>
      </c>
      <c r="R195" s="157">
        <v>0</v>
      </c>
      <c r="S195" s="157">
        <v>0</v>
      </c>
      <c r="T195" s="157">
        <v>0</v>
      </c>
      <c r="U195" s="157">
        <v>0</v>
      </c>
      <c r="V195" s="157">
        <v>0</v>
      </c>
      <c r="W195" s="144" t="s">
        <v>1472</v>
      </c>
      <c r="X195" s="144" t="s">
        <v>489</v>
      </c>
      <c r="Y195" s="147" t="s">
        <v>1468</v>
      </c>
      <c r="Z195" s="147" t="s">
        <v>489</v>
      </c>
      <c r="AA195" s="158"/>
      <c r="AB195" s="147" t="s">
        <v>489</v>
      </c>
    </row>
    <row r="196" spans="1:28" ht="30" customHeight="1">
      <c r="A196" s="144" t="s">
        <v>1696</v>
      </c>
      <c r="B196" s="144" t="s">
        <v>755</v>
      </c>
      <c r="C196" s="144" t="s">
        <v>664</v>
      </c>
      <c r="D196" s="156" t="s">
        <v>317</v>
      </c>
      <c r="E196" s="157">
        <v>0</v>
      </c>
      <c r="F196" s="144" t="s">
        <v>489</v>
      </c>
      <c r="G196" s="157">
        <v>0</v>
      </c>
      <c r="H196" s="144" t="s">
        <v>489</v>
      </c>
      <c r="I196" s="157">
        <v>0</v>
      </c>
      <c r="J196" s="144" t="s">
        <v>489</v>
      </c>
      <c r="K196" s="157">
        <v>0</v>
      </c>
      <c r="L196" s="144" t="s">
        <v>489</v>
      </c>
      <c r="M196" s="157">
        <v>0</v>
      </c>
      <c r="N196" s="144" t="s">
        <v>489</v>
      </c>
      <c r="O196" s="157">
        <v>0</v>
      </c>
      <c r="P196" s="157">
        <v>214118</v>
      </c>
      <c r="Q196" s="157">
        <v>0</v>
      </c>
      <c r="R196" s="157">
        <v>0</v>
      </c>
      <c r="S196" s="157">
        <v>0</v>
      </c>
      <c r="T196" s="157">
        <v>0</v>
      </c>
      <c r="U196" s="157">
        <v>0</v>
      </c>
      <c r="V196" s="157">
        <v>0</v>
      </c>
      <c r="W196" s="144" t="s">
        <v>1473</v>
      </c>
      <c r="X196" s="144" t="s">
        <v>489</v>
      </c>
      <c r="Y196" s="147" t="s">
        <v>1468</v>
      </c>
      <c r="Z196" s="147" t="s">
        <v>489</v>
      </c>
      <c r="AA196" s="158"/>
      <c r="AB196" s="147" t="s">
        <v>489</v>
      </c>
    </row>
    <row r="197" spans="1:28" ht="30" customHeight="1">
      <c r="A197" s="144" t="s">
        <v>2082</v>
      </c>
      <c r="B197" s="144" t="s">
        <v>1052</v>
      </c>
      <c r="C197" s="144" t="s">
        <v>664</v>
      </c>
      <c r="D197" s="156" t="s">
        <v>317</v>
      </c>
      <c r="E197" s="157">
        <v>0</v>
      </c>
      <c r="F197" s="144" t="s">
        <v>489</v>
      </c>
      <c r="G197" s="157">
        <v>0</v>
      </c>
      <c r="H197" s="144" t="s">
        <v>489</v>
      </c>
      <c r="I197" s="157">
        <v>0</v>
      </c>
      <c r="J197" s="144" t="s">
        <v>489</v>
      </c>
      <c r="K197" s="157">
        <v>0</v>
      </c>
      <c r="L197" s="144" t="s">
        <v>489</v>
      </c>
      <c r="M197" s="157">
        <v>0</v>
      </c>
      <c r="N197" s="144" t="s">
        <v>489</v>
      </c>
      <c r="O197" s="157">
        <v>0</v>
      </c>
      <c r="P197" s="157">
        <v>194048</v>
      </c>
      <c r="Q197" s="157">
        <v>0</v>
      </c>
      <c r="R197" s="157">
        <v>0</v>
      </c>
      <c r="S197" s="157">
        <v>0</v>
      </c>
      <c r="T197" s="157">
        <v>0</v>
      </c>
      <c r="U197" s="157">
        <v>0</v>
      </c>
      <c r="V197" s="157">
        <v>0</v>
      </c>
      <c r="W197" s="144" t="s">
        <v>1474</v>
      </c>
      <c r="X197" s="144" t="s">
        <v>489</v>
      </c>
      <c r="Y197" s="147" t="s">
        <v>1468</v>
      </c>
      <c r="Z197" s="147" t="s">
        <v>489</v>
      </c>
      <c r="AA197" s="158"/>
      <c r="AB197" s="147" t="s">
        <v>489</v>
      </c>
    </row>
    <row r="198" spans="1:28" ht="30" customHeight="1">
      <c r="A198" s="144" t="s">
        <v>1566</v>
      </c>
      <c r="B198" s="144" t="s">
        <v>665</v>
      </c>
      <c r="C198" s="144" t="s">
        <v>664</v>
      </c>
      <c r="D198" s="156" t="s">
        <v>317</v>
      </c>
      <c r="E198" s="157">
        <v>0</v>
      </c>
      <c r="F198" s="144" t="s">
        <v>489</v>
      </c>
      <c r="G198" s="157">
        <v>0</v>
      </c>
      <c r="H198" s="144" t="s">
        <v>489</v>
      </c>
      <c r="I198" s="157">
        <v>0</v>
      </c>
      <c r="J198" s="144" t="s">
        <v>489</v>
      </c>
      <c r="K198" s="157">
        <v>0</v>
      </c>
      <c r="L198" s="144" t="s">
        <v>489</v>
      </c>
      <c r="M198" s="157">
        <v>0</v>
      </c>
      <c r="N198" s="144" t="s">
        <v>489</v>
      </c>
      <c r="O198" s="157">
        <v>0</v>
      </c>
      <c r="P198" s="157">
        <v>213337</v>
      </c>
      <c r="Q198" s="157">
        <v>0</v>
      </c>
      <c r="R198" s="157">
        <v>0</v>
      </c>
      <c r="S198" s="157">
        <v>0</v>
      </c>
      <c r="T198" s="157">
        <v>0</v>
      </c>
      <c r="U198" s="157">
        <v>0</v>
      </c>
      <c r="V198" s="157">
        <v>0</v>
      </c>
      <c r="W198" s="144" t="s">
        <v>1475</v>
      </c>
      <c r="X198" s="144" t="s">
        <v>489</v>
      </c>
      <c r="Y198" s="147" t="s">
        <v>1468</v>
      </c>
      <c r="Z198" s="147" t="s">
        <v>489</v>
      </c>
      <c r="AA198" s="158"/>
      <c r="AB198" s="147" t="s">
        <v>489</v>
      </c>
    </row>
    <row r="199" spans="1:28" ht="30" customHeight="1">
      <c r="A199" s="144" t="s">
        <v>1936</v>
      </c>
      <c r="B199" s="144" t="s">
        <v>853</v>
      </c>
      <c r="C199" s="144" t="s">
        <v>854</v>
      </c>
      <c r="D199" s="156" t="s">
        <v>773</v>
      </c>
      <c r="E199" s="157">
        <v>0</v>
      </c>
      <c r="F199" s="144" t="s">
        <v>489</v>
      </c>
      <c r="G199" s="157">
        <v>0</v>
      </c>
      <c r="H199" s="144" t="s">
        <v>489</v>
      </c>
      <c r="I199" s="157">
        <v>0</v>
      </c>
      <c r="J199" s="144" t="s">
        <v>489</v>
      </c>
      <c r="K199" s="157">
        <v>0</v>
      </c>
      <c r="L199" s="144" t="s">
        <v>489</v>
      </c>
      <c r="M199" s="157">
        <v>23600</v>
      </c>
      <c r="N199" s="144" t="s">
        <v>489</v>
      </c>
      <c r="O199" s="157">
        <f t="shared" ref="O199:O220" si="3">SMALL(E199:M199,COUNTIF(E199:M199,0)+1)</f>
        <v>23600</v>
      </c>
      <c r="P199" s="157">
        <v>0</v>
      </c>
      <c r="Q199" s="157">
        <v>0</v>
      </c>
      <c r="R199" s="157">
        <v>0</v>
      </c>
      <c r="S199" s="157">
        <v>0</v>
      </c>
      <c r="T199" s="157">
        <v>0</v>
      </c>
      <c r="U199" s="157">
        <v>0</v>
      </c>
      <c r="V199" s="157">
        <v>0</v>
      </c>
      <c r="W199" s="144" t="s">
        <v>1476</v>
      </c>
      <c r="X199" s="144" t="s">
        <v>489</v>
      </c>
      <c r="Y199" s="147" t="s">
        <v>489</v>
      </c>
      <c r="Z199" s="147" t="s">
        <v>489</v>
      </c>
      <c r="AA199" s="158"/>
      <c r="AB199" s="147" t="s">
        <v>489</v>
      </c>
    </row>
    <row r="200" spans="1:28" ht="30" customHeight="1">
      <c r="A200" s="144" t="s">
        <v>1938</v>
      </c>
      <c r="B200" s="144" t="s">
        <v>853</v>
      </c>
      <c r="C200" s="144" t="s">
        <v>855</v>
      </c>
      <c r="D200" s="156" t="s">
        <v>773</v>
      </c>
      <c r="E200" s="157">
        <v>0</v>
      </c>
      <c r="F200" s="144" t="s">
        <v>489</v>
      </c>
      <c r="G200" s="157">
        <v>0</v>
      </c>
      <c r="H200" s="144" t="s">
        <v>489</v>
      </c>
      <c r="I200" s="157">
        <v>0</v>
      </c>
      <c r="J200" s="144" t="s">
        <v>489</v>
      </c>
      <c r="K200" s="157">
        <v>0</v>
      </c>
      <c r="L200" s="144" t="s">
        <v>489</v>
      </c>
      <c r="M200" s="157">
        <v>24900</v>
      </c>
      <c r="N200" s="144" t="s">
        <v>489</v>
      </c>
      <c r="O200" s="157">
        <f t="shared" si="3"/>
        <v>24900</v>
      </c>
      <c r="P200" s="157">
        <v>0</v>
      </c>
      <c r="Q200" s="157">
        <v>0</v>
      </c>
      <c r="R200" s="157">
        <v>0</v>
      </c>
      <c r="S200" s="157">
        <v>0</v>
      </c>
      <c r="T200" s="157">
        <v>0</v>
      </c>
      <c r="U200" s="157">
        <v>0</v>
      </c>
      <c r="V200" s="157">
        <v>0</v>
      </c>
      <c r="W200" s="144" t="s">
        <v>1477</v>
      </c>
      <c r="X200" s="144" t="s">
        <v>489</v>
      </c>
      <c r="Y200" s="147" t="s">
        <v>489</v>
      </c>
      <c r="Z200" s="147" t="s">
        <v>489</v>
      </c>
      <c r="AA200" s="158"/>
      <c r="AB200" s="147" t="s">
        <v>489</v>
      </c>
    </row>
    <row r="201" spans="1:28" ht="30" customHeight="1">
      <c r="A201" s="144" t="s">
        <v>1940</v>
      </c>
      <c r="B201" s="144" t="s">
        <v>853</v>
      </c>
      <c r="C201" s="144" t="s">
        <v>856</v>
      </c>
      <c r="D201" s="156" t="s">
        <v>773</v>
      </c>
      <c r="E201" s="157">
        <v>0</v>
      </c>
      <c r="F201" s="144" t="s">
        <v>489</v>
      </c>
      <c r="G201" s="157">
        <v>0</v>
      </c>
      <c r="H201" s="144" t="s">
        <v>489</v>
      </c>
      <c r="I201" s="157">
        <v>0</v>
      </c>
      <c r="J201" s="144" t="s">
        <v>489</v>
      </c>
      <c r="K201" s="157">
        <v>0</v>
      </c>
      <c r="L201" s="144" t="s">
        <v>489</v>
      </c>
      <c r="M201" s="157">
        <v>26200</v>
      </c>
      <c r="N201" s="144" t="s">
        <v>489</v>
      </c>
      <c r="O201" s="157">
        <f t="shared" si="3"/>
        <v>26200</v>
      </c>
      <c r="P201" s="157">
        <v>0</v>
      </c>
      <c r="Q201" s="157">
        <v>0</v>
      </c>
      <c r="R201" s="157">
        <v>0</v>
      </c>
      <c r="S201" s="157">
        <v>0</v>
      </c>
      <c r="T201" s="157">
        <v>0</v>
      </c>
      <c r="U201" s="157">
        <v>0</v>
      </c>
      <c r="V201" s="157">
        <v>0</v>
      </c>
      <c r="W201" s="144" t="s">
        <v>1478</v>
      </c>
      <c r="X201" s="144" t="s">
        <v>489</v>
      </c>
      <c r="Y201" s="147" t="s">
        <v>489</v>
      </c>
      <c r="Z201" s="147" t="s">
        <v>489</v>
      </c>
      <c r="AA201" s="158"/>
      <c r="AB201" s="147" t="s">
        <v>489</v>
      </c>
    </row>
    <row r="202" spans="1:28" ht="30" customHeight="1">
      <c r="A202" s="144" t="s">
        <v>1942</v>
      </c>
      <c r="B202" s="144" t="s">
        <v>853</v>
      </c>
      <c r="C202" s="144" t="s">
        <v>857</v>
      </c>
      <c r="D202" s="156" t="s">
        <v>773</v>
      </c>
      <c r="E202" s="157">
        <v>0</v>
      </c>
      <c r="F202" s="144" t="s">
        <v>489</v>
      </c>
      <c r="G202" s="157">
        <v>0</v>
      </c>
      <c r="H202" s="144" t="s">
        <v>489</v>
      </c>
      <c r="I202" s="157">
        <v>0</v>
      </c>
      <c r="J202" s="144" t="s">
        <v>489</v>
      </c>
      <c r="K202" s="157">
        <v>0</v>
      </c>
      <c r="L202" s="144" t="s">
        <v>489</v>
      </c>
      <c r="M202" s="157">
        <v>30000</v>
      </c>
      <c r="N202" s="144" t="s">
        <v>489</v>
      </c>
      <c r="O202" s="157">
        <f t="shared" si="3"/>
        <v>30000</v>
      </c>
      <c r="P202" s="157">
        <v>0</v>
      </c>
      <c r="Q202" s="157">
        <v>0</v>
      </c>
      <c r="R202" s="157">
        <v>0</v>
      </c>
      <c r="S202" s="157">
        <v>0</v>
      </c>
      <c r="T202" s="157">
        <v>0</v>
      </c>
      <c r="U202" s="157">
        <v>0</v>
      </c>
      <c r="V202" s="157">
        <v>0</v>
      </c>
      <c r="W202" s="144" t="s">
        <v>1479</v>
      </c>
      <c r="X202" s="144" t="s">
        <v>489</v>
      </c>
      <c r="Y202" s="147" t="s">
        <v>489</v>
      </c>
      <c r="Z202" s="147" t="s">
        <v>489</v>
      </c>
      <c r="AA202" s="158"/>
      <c r="AB202" s="147" t="s">
        <v>489</v>
      </c>
    </row>
    <row r="203" spans="1:28" ht="30" customHeight="1">
      <c r="A203" s="144" t="s">
        <v>1944</v>
      </c>
      <c r="B203" s="144" t="s">
        <v>858</v>
      </c>
      <c r="C203" s="144" t="s">
        <v>854</v>
      </c>
      <c r="D203" s="156" t="s">
        <v>773</v>
      </c>
      <c r="E203" s="157">
        <v>0</v>
      </c>
      <c r="F203" s="144" t="s">
        <v>489</v>
      </c>
      <c r="G203" s="157">
        <v>0</v>
      </c>
      <c r="H203" s="144" t="s">
        <v>489</v>
      </c>
      <c r="I203" s="157">
        <v>0</v>
      </c>
      <c r="J203" s="144" t="s">
        <v>489</v>
      </c>
      <c r="K203" s="157">
        <v>0</v>
      </c>
      <c r="L203" s="144" t="s">
        <v>489</v>
      </c>
      <c r="M203" s="157">
        <v>23600</v>
      </c>
      <c r="N203" s="144" t="s">
        <v>489</v>
      </c>
      <c r="O203" s="157">
        <f t="shared" si="3"/>
        <v>23600</v>
      </c>
      <c r="P203" s="157">
        <v>0</v>
      </c>
      <c r="Q203" s="157">
        <v>0</v>
      </c>
      <c r="R203" s="157">
        <v>0</v>
      </c>
      <c r="S203" s="157">
        <v>0</v>
      </c>
      <c r="T203" s="157">
        <v>0</v>
      </c>
      <c r="U203" s="157">
        <v>0</v>
      </c>
      <c r="V203" s="157">
        <v>0</v>
      </c>
      <c r="W203" s="144" t="s">
        <v>1480</v>
      </c>
      <c r="X203" s="144" t="s">
        <v>489</v>
      </c>
      <c r="Y203" s="147" t="s">
        <v>489</v>
      </c>
      <c r="Z203" s="147" t="s">
        <v>489</v>
      </c>
      <c r="AA203" s="158"/>
      <c r="AB203" s="147" t="s">
        <v>489</v>
      </c>
    </row>
    <row r="204" spans="1:28" ht="30" customHeight="1">
      <c r="A204" s="144" t="s">
        <v>1946</v>
      </c>
      <c r="B204" s="144" t="s">
        <v>858</v>
      </c>
      <c r="C204" s="144" t="s">
        <v>855</v>
      </c>
      <c r="D204" s="156" t="s">
        <v>773</v>
      </c>
      <c r="E204" s="157">
        <v>0</v>
      </c>
      <c r="F204" s="144" t="s">
        <v>489</v>
      </c>
      <c r="G204" s="157">
        <v>0</v>
      </c>
      <c r="H204" s="144" t="s">
        <v>489</v>
      </c>
      <c r="I204" s="157">
        <v>0</v>
      </c>
      <c r="J204" s="144" t="s">
        <v>489</v>
      </c>
      <c r="K204" s="157">
        <v>0</v>
      </c>
      <c r="L204" s="144" t="s">
        <v>489</v>
      </c>
      <c r="M204" s="157">
        <v>24900</v>
      </c>
      <c r="N204" s="144" t="s">
        <v>489</v>
      </c>
      <c r="O204" s="157">
        <f t="shared" si="3"/>
        <v>24900</v>
      </c>
      <c r="P204" s="157">
        <v>0</v>
      </c>
      <c r="Q204" s="157">
        <v>0</v>
      </c>
      <c r="R204" s="157">
        <v>0</v>
      </c>
      <c r="S204" s="157">
        <v>0</v>
      </c>
      <c r="T204" s="157">
        <v>0</v>
      </c>
      <c r="U204" s="157">
        <v>0</v>
      </c>
      <c r="V204" s="157">
        <v>0</v>
      </c>
      <c r="W204" s="144" t="s">
        <v>1481</v>
      </c>
      <c r="X204" s="144" t="s">
        <v>489</v>
      </c>
      <c r="Y204" s="147" t="s">
        <v>489</v>
      </c>
      <c r="Z204" s="147" t="s">
        <v>489</v>
      </c>
      <c r="AA204" s="158"/>
      <c r="AB204" s="147" t="s">
        <v>489</v>
      </c>
    </row>
    <row r="205" spans="1:28" ht="30" customHeight="1">
      <c r="A205" s="144" t="s">
        <v>1948</v>
      </c>
      <c r="B205" s="144" t="s">
        <v>858</v>
      </c>
      <c r="C205" s="144" t="s">
        <v>856</v>
      </c>
      <c r="D205" s="156" t="s">
        <v>773</v>
      </c>
      <c r="E205" s="157">
        <v>0</v>
      </c>
      <c r="F205" s="144" t="s">
        <v>489</v>
      </c>
      <c r="G205" s="157">
        <v>0</v>
      </c>
      <c r="H205" s="144" t="s">
        <v>489</v>
      </c>
      <c r="I205" s="157">
        <v>0</v>
      </c>
      <c r="J205" s="144" t="s">
        <v>489</v>
      </c>
      <c r="K205" s="157">
        <v>0</v>
      </c>
      <c r="L205" s="144" t="s">
        <v>489</v>
      </c>
      <c r="M205" s="157">
        <v>26200</v>
      </c>
      <c r="N205" s="144" t="s">
        <v>489</v>
      </c>
      <c r="O205" s="157">
        <f t="shared" si="3"/>
        <v>26200</v>
      </c>
      <c r="P205" s="157">
        <v>0</v>
      </c>
      <c r="Q205" s="157">
        <v>0</v>
      </c>
      <c r="R205" s="157">
        <v>0</v>
      </c>
      <c r="S205" s="157">
        <v>0</v>
      </c>
      <c r="T205" s="157">
        <v>0</v>
      </c>
      <c r="U205" s="157">
        <v>0</v>
      </c>
      <c r="V205" s="157">
        <v>0</v>
      </c>
      <c r="W205" s="144" t="s">
        <v>1482</v>
      </c>
      <c r="X205" s="144" t="s">
        <v>489</v>
      </c>
      <c r="Y205" s="147" t="s">
        <v>489</v>
      </c>
      <c r="Z205" s="147" t="s">
        <v>489</v>
      </c>
      <c r="AA205" s="158"/>
      <c r="AB205" s="147" t="s">
        <v>489</v>
      </c>
    </row>
    <row r="206" spans="1:28" ht="30" customHeight="1">
      <c r="A206" s="144" t="s">
        <v>1950</v>
      </c>
      <c r="B206" s="144" t="s">
        <v>858</v>
      </c>
      <c r="C206" s="144" t="s">
        <v>857</v>
      </c>
      <c r="D206" s="156" t="s">
        <v>773</v>
      </c>
      <c r="E206" s="157">
        <v>0</v>
      </c>
      <c r="F206" s="144" t="s">
        <v>489</v>
      </c>
      <c r="G206" s="157">
        <v>0</v>
      </c>
      <c r="H206" s="144" t="s">
        <v>489</v>
      </c>
      <c r="I206" s="157">
        <v>0</v>
      </c>
      <c r="J206" s="144" t="s">
        <v>489</v>
      </c>
      <c r="K206" s="157">
        <v>0</v>
      </c>
      <c r="L206" s="144" t="s">
        <v>489</v>
      </c>
      <c r="M206" s="157">
        <v>30000</v>
      </c>
      <c r="N206" s="144" t="s">
        <v>489</v>
      </c>
      <c r="O206" s="157">
        <f t="shared" si="3"/>
        <v>30000</v>
      </c>
      <c r="P206" s="157">
        <v>0</v>
      </c>
      <c r="Q206" s="157">
        <v>0</v>
      </c>
      <c r="R206" s="157">
        <v>0</v>
      </c>
      <c r="S206" s="157">
        <v>0</v>
      </c>
      <c r="T206" s="157">
        <v>0</v>
      </c>
      <c r="U206" s="157">
        <v>0</v>
      </c>
      <c r="V206" s="157">
        <v>0</v>
      </c>
      <c r="W206" s="144" t="s">
        <v>1483</v>
      </c>
      <c r="X206" s="144" t="s">
        <v>489</v>
      </c>
      <c r="Y206" s="147" t="s">
        <v>489</v>
      </c>
      <c r="Z206" s="147" t="s">
        <v>489</v>
      </c>
      <c r="AA206" s="158"/>
      <c r="AB206" s="147" t="s">
        <v>489</v>
      </c>
    </row>
    <row r="207" spans="1:28" ht="30" customHeight="1">
      <c r="A207" s="144" t="s">
        <v>1952</v>
      </c>
      <c r="B207" s="144" t="s">
        <v>859</v>
      </c>
      <c r="C207" s="144" t="s">
        <v>860</v>
      </c>
      <c r="D207" s="156" t="s">
        <v>773</v>
      </c>
      <c r="E207" s="157">
        <v>0</v>
      </c>
      <c r="F207" s="144" t="s">
        <v>489</v>
      </c>
      <c r="G207" s="157">
        <v>0</v>
      </c>
      <c r="H207" s="144" t="s">
        <v>489</v>
      </c>
      <c r="I207" s="157">
        <v>0</v>
      </c>
      <c r="J207" s="144" t="s">
        <v>489</v>
      </c>
      <c r="K207" s="157">
        <v>0</v>
      </c>
      <c r="L207" s="144" t="s">
        <v>489</v>
      </c>
      <c r="M207" s="157">
        <v>44600</v>
      </c>
      <c r="N207" s="144" t="s">
        <v>489</v>
      </c>
      <c r="O207" s="157">
        <f t="shared" si="3"/>
        <v>44600</v>
      </c>
      <c r="P207" s="157">
        <v>0</v>
      </c>
      <c r="Q207" s="157">
        <v>0</v>
      </c>
      <c r="R207" s="157">
        <v>0</v>
      </c>
      <c r="S207" s="157">
        <v>0</v>
      </c>
      <c r="T207" s="157">
        <v>0</v>
      </c>
      <c r="U207" s="157">
        <v>0</v>
      </c>
      <c r="V207" s="157">
        <v>0</v>
      </c>
      <c r="W207" s="144" t="s">
        <v>1484</v>
      </c>
      <c r="X207" s="144" t="s">
        <v>489</v>
      </c>
      <c r="Y207" s="147" t="s">
        <v>489</v>
      </c>
      <c r="Z207" s="147" t="s">
        <v>489</v>
      </c>
      <c r="AA207" s="158"/>
      <c r="AB207" s="147" t="s">
        <v>489</v>
      </c>
    </row>
    <row r="208" spans="1:28" ht="30" customHeight="1">
      <c r="A208" s="144" t="s">
        <v>1954</v>
      </c>
      <c r="B208" s="144" t="s">
        <v>859</v>
      </c>
      <c r="C208" s="144" t="s">
        <v>856</v>
      </c>
      <c r="D208" s="156" t="s">
        <v>773</v>
      </c>
      <c r="E208" s="157">
        <v>0</v>
      </c>
      <c r="F208" s="144" t="s">
        <v>489</v>
      </c>
      <c r="G208" s="157">
        <v>0</v>
      </c>
      <c r="H208" s="144" t="s">
        <v>489</v>
      </c>
      <c r="I208" s="157">
        <v>0</v>
      </c>
      <c r="J208" s="144" t="s">
        <v>489</v>
      </c>
      <c r="K208" s="157">
        <v>0</v>
      </c>
      <c r="L208" s="144" t="s">
        <v>489</v>
      </c>
      <c r="M208" s="157">
        <v>52400</v>
      </c>
      <c r="N208" s="144" t="s">
        <v>489</v>
      </c>
      <c r="O208" s="157">
        <f t="shared" si="3"/>
        <v>52400</v>
      </c>
      <c r="P208" s="157">
        <v>0</v>
      </c>
      <c r="Q208" s="157">
        <v>0</v>
      </c>
      <c r="R208" s="157">
        <v>0</v>
      </c>
      <c r="S208" s="157">
        <v>0</v>
      </c>
      <c r="T208" s="157">
        <v>0</v>
      </c>
      <c r="U208" s="157">
        <v>0</v>
      </c>
      <c r="V208" s="157">
        <v>0</v>
      </c>
      <c r="W208" s="144" t="s">
        <v>1485</v>
      </c>
      <c r="X208" s="144" t="s">
        <v>489</v>
      </c>
      <c r="Y208" s="147" t="s">
        <v>489</v>
      </c>
      <c r="Z208" s="147" t="s">
        <v>489</v>
      </c>
      <c r="AA208" s="158"/>
      <c r="AB208" s="147" t="s">
        <v>489</v>
      </c>
    </row>
    <row r="209" spans="1:28" ht="30" customHeight="1">
      <c r="A209" s="144" t="s">
        <v>1956</v>
      </c>
      <c r="B209" s="144" t="s">
        <v>859</v>
      </c>
      <c r="C209" s="144" t="s">
        <v>857</v>
      </c>
      <c r="D209" s="156" t="s">
        <v>773</v>
      </c>
      <c r="E209" s="157">
        <v>0</v>
      </c>
      <c r="F209" s="144" t="s">
        <v>489</v>
      </c>
      <c r="G209" s="157">
        <v>0</v>
      </c>
      <c r="H209" s="144" t="s">
        <v>489</v>
      </c>
      <c r="I209" s="157">
        <v>0</v>
      </c>
      <c r="J209" s="144" t="s">
        <v>489</v>
      </c>
      <c r="K209" s="157">
        <v>0</v>
      </c>
      <c r="L209" s="144" t="s">
        <v>489</v>
      </c>
      <c r="M209" s="157">
        <v>60000</v>
      </c>
      <c r="N209" s="144" t="s">
        <v>489</v>
      </c>
      <c r="O209" s="157">
        <f t="shared" si="3"/>
        <v>60000</v>
      </c>
      <c r="P209" s="157">
        <v>0</v>
      </c>
      <c r="Q209" s="157">
        <v>0</v>
      </c>
      <c r="R209" s="157">
        <v>0</v>
      </c>
      <c r="S209" s="157">
        <v>0</v>
      </c>
      <c r="T209" s="157">
        <v>0</v>
      </c>
      <c r="U209" s="157">
        <v>0</v>
      </c>
      <c r="V209" s="157">
        <v>0</v>
      </c>
      <c r="W209" s="144" t="s">
        <v>1486</v>
      </c>
      <c r="X209" s="144" t="s">
        <v>489</v>
      </c>
      <c r="Y209" s="147" t="s">
        <v>489</v>
      </c>
      <c r="Z209" s="147" t="s">
        <v>489</v>
      </c>
      <c r="AA209" s="158"/>
      <c r="AB209" s="147" t="s">
        <v>489</v>
      </c>
    </row>
    <row r="210" spans="1:28" ht="30" customHeight="1">
      <c r="A210" s="144" t="s">
        <v>1958</v>
      </c>
      <c r="B210" s="144" t="s">
        <v>861</v>
      </c>
      <c r="C210" s="144" t="s">
        <v>862</v>
      </c>
      <c r="D210" s="156" t="s">
        <v>309</v>
      </c>
      <c r="E210" s="157">
        <v>0</v>
      </c>
      <c r="F210" s="144" t="s">
        <v>489</v>
      </c>
      <c r="G210" s="157">
        <v>0</v>
      </c>
      <c r="H210" s="144" t="s">
        <v>489</v>
      </c>
      <c r="I210" s="157">
        <v>0</v>
      </c>
      <c r="J210" s="144" t="s">
        <v>489</v>
      </c>
      <c r="K210" s="157">
        <v>0</v>
      </c>
      <c r="L210" s="144" t="s">
        <v>489</v>
      </c>
      <c r="M210" s="157">
        <v>11000</v>
      </c>
      <c r="N210" s="144" t="s">
        <v>489</v>
      </c>
      <c r="O210" s="157">
        <f t="shared" si="3"/>
        <v>11000</v>
      </c>
      <c r="P210" s="157">
        <v>0</v>
      </c>
      <c r="Q210" s="157">
        <v>0</v>
      </c>
      <c r="R210" s="157">
        <v>0</v>
      </c>
      <c r="S210" s="157">
        <v>0</v>
      </c>
      <c r="T210" s="157">
        <v>0</v>
      </c>
      <c r="U210" s="157">
        <v>0</v>
      </c>
      <c r="V210" s="157">
        <v>0</v>
      </c>
      <c r="W210" s="144" t="s">
        <v>1487</v>
      </c>
      <c r="X210" s="144" t="s">
        <v>489</v>
      </c>
      <c r="Y210" s="147" t="s">
        <v>489</v>
      </c>
      <c r="Z210" s="147" t="s">
        <v>489</v>
      </c>
      <c r="AA210" s="158"/>
      <c r="AB210" s="147" t="s">
        <v>489</v>
      </c>
    </row>
    <row r="211" spans="1:28" ht="30" customHeight="1">
      <c r="A211" s="144" t="s">
        <v>1960</v>
      </c>
      <c r="B211" s="144" t="s">
        <v>861</v>
      </c>
      <c r="C211" s="144" t="s">
        <v>863</v>
      </c>
      <c r="D211" s="156" t="s">
        <v>309</v>
      </c>
      <c r="E211" s="157">
        <v>0</v>
      </c>
      <c r="F211" s="144" t="s">
        <v>489</v>
      </c>
      <c r="G211" s="157">
        <v>0</v>
      </c>
      <c r="H211" s="144" t="s">
        <v>489</v>
      </c>
      <c r="I211" s="157">
        <v>0</v>
      </c>
      <c r="J211" s="144" t="s">
        <v>489</v>
      </c>
      <c r="K211" s="157">
        <v>0</v>
      </c>
      <c r="L211" s="144" t="s">
        <v>489</v>
      </c>
      <c r="M211" s="157">
        <v>14000</v>
      </c>
      <c r="N211" s="144" t="s">
        <v>489</v>
      </c>
      <c r="O211" s="157">
        <f t="shared" si="3"/>
        <v>14000</v>
      </c>
      <c r="P211" s="157">
        <v>0</v>
      </c>
      <c r="Q211" s="157">
        <v>0</v>
      </c>
      <c r="R211" s="157">
        <v>0</v>
      </c>
      <c r="S211" s="157">
        <v>0</v>
      </c>
      <c r="T211" s="157">
        <v>0</v>
      </c>
      <c r="U211" s="157">
        <v>0</v>
      </c>
      <c r="V211" s="157">
        <v>0</v>
      </c>
      <c r="W211" s="144" t="s">
        <v>1488</v>
      </c>
      <c r="X211" s="144" t="s">
        <v>489</v>
      </c>
      <c r="Y211" s="147" t="s">
        <v>489</v>
      </c>
      <c r="Z211" s="147" t="s">
        <v>489</v>
      </c>
      <c r="AA211" s="158"/>
      <c r="AB211" s="147" t="s">
        <v>489</v>
      </c>
    </row>
    <row r="212" spans="1:28" ht="30" customHeight="1">
      <c r="A212" s="144" t="s">
        <v>1962</v>
      </c>
      <c r="B212" s="144" t="s">
        <v>864</v>
      </c>
      <c r="C212" s="144" t="s">
        <v>865</v>
      </c>
      <c r="D212" s="156" t="s">
        <v>773</v>
      </c>
      <c r="E212" s="157">
        <v>0</v>
      </c>
      <c r="F212" s="144" t="s">
        <v>489</v>
      </c>
      <c r="G212" s="157">
        <v>0</v>
      </c>
      <c r="H212" s="144" t="s">
        <v>489</v>
      </c>
      <c r="I212" s="157">
        <v>0</v>
      </c>
      <c r="J212" s="144" t="s">
        <v>489</v>
      </c>
      <c r="K212" s="157">
        <v>0</v>
      </c>
      <c r="L212" s="144" t="s">
        <v>489</v>
      </c>
      <c r="M212" s="157">
        <v>42000</v>
      </c>
      <c r="N212" s="144" t="s">
        <v>489</v>
      </c>
      <c r="O212" s="157">
        <f t="shared" si="3"/>
        <v>42000</v>
      </c>
      <c r="P212" s="157">
        <v>0</v>
      </c>
      <c r="Q212" s="157">
        <v>0</v>
      </c>
      <c r="R212" s="157">
        <v>0</v>
      </c>
      <c r="S212" s="157">
        <v>0</v>
      </c>
      <c r="T212" s="157">
        <v>0</v>
      </c>
      <c r="U212" s="157">
        <v>0</v>
      </c>
      <c r="V212" s="157">
        <v>0</v>
      </c>
      <c r="W212" s="144" t="s">
        <v>1489</v>
      </c>
      <c r="X212" s="144" t="s">
        <v>489</v>
      </c>
      <c r="Y212" s="147" t="s">
        <v>489</v>
      </c>
      <c r="Z212" s="147" t="s">
        <v>489</v>
      </c>
      <c r="AA212" s="158"/>
      <c r="AB212" s="147" t="s">
        <v>489</v>
      </c>
    </row>
    <row r="213" spans="1:28" ht="30" customHeight="1">
      <c r="A213" s="144" t="s">
        <v>1964</v>
      </c>
      <c r="B213" s="144" t="s">
        <v>864</v>
      </c>
      <c r="C213" s="144" t="s">
        <v>866</v>
      </c>
      <c r="D213" s="156" t="s">
        <v>773</v>
      </c>
      <c r="E213" s="157">
        <v>0</v>
      </c>
      <c r="F213" s="144" t="s">
        <v>489</v>
      </c>
      <c r="G213" s="157">
        <v>0</v>
      </c>
      <c r="H213" s="144" t="s">
        <v>489</v>
      </c>
      <c r="I213" s="157">
        <v>0</v>
      </c>
      <c r="J213" s="144" t="s">
        <v>489</v>
      </c>
      <c r="K213" s="157">
        <v>0</v>
      </c>
      <c r="L213" s="144" t="s">
        <v>489</v>
      </c>
      <c r="M213" s="157">
        <v>49000</v>
      </c>
      <c r="N213" s="144" t="s">
        <v>489</v>
      </c>
      <c r="O213" s="157">
        <f t="shared" si="3"/>
        <v>49000</v>
      </c>
      <c r="P213" s="157">
        <v>0</v>
      </c>
      <c r="Q213" s="157">
        <v>0</v>
      </c>
      <c r="R213" s="157">
        <v>0</v>
      </c>
      <c r="S213" s="157">
        <v>0</v>
      </c>
      <c r="T213" s="157">
        <v>0</v>
      </c>
      <c r="U213" s="157">
        <v>0</v>
      </c>
      <c r="V213" s="157">
        <v>0</v>
      </c>
      <c r="W213" s="144" t="s">
        <v>1490</v>
      </c>
      <c r="X213" s="144" t="s">
        <v>489</v>
      </c>
      <c r="Y213" s="147" t="s">
        <v>489</v>
      </c>
      <c r="Z213" s="147" t="s">
        <v>489</v>
      </c>
      <c r="AA213" s="158"/>
      <c r="AB213" s="147" t="s">
        <v>489</v>
      </c>
    </row>
    <row r="214" spans="1:28" ht="30" customHeight="1">
      <c r="A214" s="144" t="s">
        <v>1966</v>
      </c>
      <c r="B214" s="144" t="s">
        <v>867</v>
      </c>
      <c r="C214" s="144" t="s">
        <v>868</v>
      </c>
      <c r="D214" s="156" t="s">
        <v>773</v>
      </c>
      <c r="E214" s="157">
        <v>0</v>
      </c>
      <c r="F214" s="144" t="s">
        <v>489</v>
      </c>
      <c r="G214" s="157">
        <v>0</v>
      </c>
      <c r="H214" s="144" t="s">
        <v>489</v>
      </c>
      <c r="I214" s="157">
        <v>0</v>
      </c>
      <c r="J214" s="144" t="s">
        <v>489</v>
      </c>
      <c r="K214" s="157">
        <v>0</v>
      </c>
      <c r="L214" s="144" t="s">
        <v>489</v>
      </c>
      <c r="M214" s="157">
        <v>4000</v>
      </c>
      <c r="N214" s="144" t="s">
        <v>489</v>
      </c>
      <c r="O214" s="157">
        <f t="shared" si="3"/>
        <v>4000</v>
      </c>
      <c r="P214" s="157">
        <v>0</v>
      </c>
      <c r="Q214" s="157">
        <v>0</v>
      </c>
      <c r="R214" s="157">
        <v>0</v>
      </c>
      <c r="S214" s="157">
        <v>0</v>
      </c>
      <c r="T214" s="157">
        <v>0</v>
      </c>
      <c r="U214" s="157">
        <v>0</v>
      </c>
      <c r="V214" s="157">
        <v>0</v>
      </c>
      <c r="W214" s="144" t="s">
        <v>1491</v>
      </c>
      <c r="X214" s="144" t="s">
        <v>489</v>
      </c>
      <c r="Y214" s="147" t="s">
        <v>489</v>
      </c>
      <c r="Z214" s="147" t="s">
        <v>489</v>
      </c>
      <c r="AA214" s="158"/>
      <c r="AB214" s="147" t="s">
        <v>489</v>
      </c>
    </row>
    <row r="215" spans="1:28" ht="30" customHeight="1">
      <c r="A215" s="144" t="s">
        <v>1968</v>
      </c>
      <c r="B215" s="144" t="s">
        <v>869</v>
      </c>
      <c r="C215" s="144" t="s">
        <v>870</v>
      </c>
      <c r="D215" s="156" t="s">
        <v>309</v>
      </c>
      <c r="E215" s="157">
        <v>0</v>
      </c>
      <c r="F215" s="144" t="s">
        <v>489</v>
      </c>
      <c r="G215" s="157">
        <v>0</v>
      </c>
      <c r="H215" s="144" t="s">
        <v>489</v>
      </c>
      <c r="I215" s="157">
        <v>0</v>
      </c>
      <c r="J215" s="144" t="s">
        <v>489</v>
      </c>
      <c r="K215" s="157">
        <v>0</v>
      </c>
      <c r="L215" s="144" t="s">
        <v>489</v>
      </c>
      <c r="M215" s="157">
        <v>2300</v>
      </c>
      <c r="N215" s="144" t="s">
        <v>489</v>
      </c>
      <c r="O215" s="157">
        <f t="shared" si="3"/>
        <v>2300</v>
      </c>
      <c r="P215" s="157">
        <v>0</v>
      </c>
      <c r="Q215" s="157">
        <v>0</v>
      </c>
      <c r="R215" s="157">
        <v>0</v>
      </c>
      <c r="S215" s="157">
        <v>0</v>
      </c>
      <c r="T215" s="157">
        <v>0</v>
      </c>
      <c r="U215" s="157">
        <v>0</v>
      </c>
      <c r="V215" s="157">
        <v>0</v>
      </c>
      <c r="W215" s="144" t="s">
        <v>1492</v>
      </c>
      <c r="X215" s="144" t="s">
        <v>489</v>
      </c>
      <c r="Y215" s="147" t="s">
        <v>489</v>
      </c>
      <c r="Z215" s="147" t="s">
        <v>489</v>
      </c>
      <c r="AA215" s="158"/>
      <c r="AB215" s="147" t="s">
        <v>489</v>
      </c>
    </row>
    <row r="216" spans="1:28" ht="30" customHeight="1">
      <c r="A216" s="144" t="s">
        <v>1970</v>
      </c>
      <c r="B216" s="144" t="s">
        <v>871</v>
      </c>
      <c r="C216" s="144" t="s">
        <v>872</v>
      </c>
      <c r="D216" s="156" t="s">
        <v>309</v>
      </c>
      <c r="E216" s="157">
        <v>0</v>
      </c>
      <c r="F216" s="144" t="s">
        <v>489</v>
      </c>
      <c r="G216" s="157">
        <v>0</v>
      </c>
      <c r="H216" s="144" t="s">
        <v>489</v>
      </c>
      <c r="I216" s="157">
        <v>0</v>
      </c>
      <c r="J216" s="144" t="s">
        <v>489</v>
      </c>
      <c r="K216" s="157">
        <v>0</v>
      </c>
      <c r="L216" s="144" t="s">
        <v>489</v>
      </c>
      <c r="M216" s="157">
        <v>5500</v>
      </c>
      <c r="N216" s="144" t="s">
        <v>489</v>
      </c>
      <c r="O216" s="157">
        <f t="shared" si="3"/>
        <v>5500</v>
      </c>
      <c r="P216" s="157">
        <v>0</v>
      </c>
      <c r="Q216" s="157">
        <v>0</v>
      </c>
      <c r="R216" s="157">
        <v>0</v>
      </c>
      <c r="S216" s="157">
        <v>0</v>
      </c>
      <c r="T216" s="157">
        <v>0</v>
      </c>
      <c r="U216" s="157">
        <v>0</v>
      </c>
      <c r="V216" s="157">
        <v>0</v>
      </c>
      <c r="W216" s="144" t="s">
        <v>1493</v>
      </c>
      <c r="X216" s="144" t="s">
        <v>489</v>
      </c>
      <c r="Y216" s="147" t="s">
        <v>489</v>
      </c>
      <c r="Z216" s="147" t="s">
        <v>489</v>
      </c>
      <c r="AA216" s="158"/>
      <c r="AB216" s="147" t="s">
        <v>489</v>
      </c>
    </row>
    <row r="217" spans="1:28" ht="30" customHeight="1">
      <c r="A217" s="144" t="s">
        <v>1972</v>
      </c>
      <c r="B217" s="144" t="s">
        <v>873</v>
      </c>
      <c r="C217" s="144" t="s">
        <v>874</v>
      </c>
      <c r="D217" s="156" t="s">
        <v>387</v>
      </c>
      <c r="E217" s="157">
        <v>0</v>
      </c>
      <c r="F217" s="144" t="s">
        <v>489</v>
      </c>
      <c r="G217" s="157">
        <v>0</v>
      </c>
      <c r="H217" s="144" t="s">
        <v>489</v>
      </c>
      <c r="I217" s="157">
        <v>0</v>
      </c>
      <c r="J217" s="144" t="s">
        <v>489</v>
      </c>
      <c r="K217" s="157">
        <v>0</v>
      </c>
      <c r="L217" s="144" t="s">
        <v>489</v>
      </c>
      <c r="M217" s="157">
        <v>106750</v>
      </c>
      <c r="N217" s="144" t="s">
        <v>489</v>
      </c>
      <c r="O217" s="157">
        <f t="shared" si="3"/>
        <v>106750</v>
      </c>
      <c r="P217" s="157">
        <v>0</v>
      </c>
      <c r="Q217" s="157">
        <v>0</v>
      </c>
      <c r="R217" s="157">
        <v>0</v>
      </c>
      <c r="S217" s="157">
        <v>0</v>
      </c>
      <c r="T217" s="157">
        <v>0</v>
      </c>
      <c r="U217" s="157">
        <v>0</v>
      </c>
      <c r="V217" s="157">
        <v>0</v>
      </c>
      <c r="W217" s="144" t="s">
        <v>1494</v>
      </c>
      <c r="X217" s="144" t="s">
        <v>489</v>
      </c>
      <c r="Y217" s="147" t="s">
        <v>489</v>
      </c>
      <c r="Z217" s="147" t="s">
        <v>489</v>
      </c>
      <c r="AA217" s="158"/>
      <c r="AB217" s="147" t="s">
        <v>489</v>
      </c>
    </row>
    <row r="218" spans="1:28" ht="30" customHeight="1">
      <c r="A218" s="144" t="s">
        <v>1554</v>
      </c>
      <c r="B218" s="144" t="s">
        <v>653</v>
      </c>
      <c r="C218" s="144" t="s">
        <v>654</v>
      </c>
      <c r="D218" s="156" t="s">
        <v>292</v>
      </c>
      <c r="E218" s="157">
        <v>0</v>
      </c>
      <c r="F218" s="144" t="s">
        <v>489</v>
      </c>
      <c r="G218" s="157">
        <v>14471000</v>
      </c>
      <c r="H218" s="144" t="s">
        <v>1495</v>
      </c>
      <c r="I218" s="157">
        <v>0</v>
      </c>
      <c r="J218" s="144" t="s">
        <v>489</v>
      </c>
      <c r="K218" s="157">
        <v>0</v>
      </c>
      <c r="L218" s="144" t="s">
        <v>489</v>
      </c>
      <c r="M218" s="157">
        <v>0</v>
      </c>
      <c r="N218" s="144" t="s">
        <v>489</v>
      </c>
      <c r="O218" s="157">
        <f t="shared" si="3"/>
        <v>14471000</v>
      </c>
      <c r="P218" s="157">
        <v>0</v>
      </c>
      <c r="Q218" s="157">
        <v>0</v>
      </c>
      <c r="R218" s="157">
        <v>0</v>
      </c>
      <c r="S218" s="157">
        <v>0</v>
      </c>
      <c r="T218" s="157">
        <v>0</v>
      </c>
      <c r="U218" s="157">
        <v>0</v>
      </c>
      <c r="V218" s="157">
        <v>0</v>
      </c>
      <c r="W218" s="144" t="s">
        <v>1496</v>
      </c>
      <c r="X218" s="144" t="s">
        <v>489</v>
      </c>
      <c r="Y218" s="147" t="s">
        <v>489</v>
      </c>
      <c r="Z218" s="147" t="s">
        <v>489</v>
      </c>
      <c r="AA218" s="158"/>
      <c r="AB218" s="147" t="s">
        <v>489</v>
      </c>
    </row>
    <row r="219" spans="1:28" ht="30" customHeight="1">
      <c r="A219" s="144" t="s">
        <v>1556</v>
      </c>
      <c r="B219" s="144" t="s">
        <v>656</v>
      </c>
      <c r="C219" s="144" t="s">
        <v>654</v>
      </c>
      <c r="D219" s="156" t="s">
        <v>292</v>
      </c>
      <c r="E219" s="157">
        <v>0</v>
      </c>
      <c r="F219" s="144" t="s">
        <v>489</v>
      </c>
      <c r="G219" s="157">
        <v>0</v>
      </c>
      <c r="H219" s="144" t="s">
        <v>489</v>
      </c>
      <c r="I219" s="157">
        <v>14800000</v>
      </c>
      <c r="J219" s="144" t="s">
        <v>1497</v>
      </c>
      <c r="K219" s="157">
        <v>0</v>
      </c>
      <c r="L219" s="144" t="s">
        <v>489</v>
      </c>
      <c r="M219" s="157">
        <v>0</v>
      </c>
      <c r="N219" s="144" t="s">
        <v>489</v>
      </c>
      <c r="O219" s="157">
        <f t="shared" si="3"/>
        <v>14800000</v>
      </c>
      <c r="P219" s="157">
        <v>0</v>
      </c>
      <c r="Q219" s="157">
        <v>0</v>
      </c>
      <c r="R219" s="157">
        <v>0</v>
      </c>
      <c r="S219" s="157">
        <v>0</v>
      </c>
      <c r="T219" s="157">
        <v>0</v>
      </c>
      <c r="U219" s="157">
        <v>0</v>
      </c>
      <c r="V219" s="157">
        <v>0</v>
      </c>
      <c r="W219" s="144" t="s">
        <v>1498</v>
      </c>
      <c r="X219" s="144" t="s">
        <v>489</v>
      </c>
      <c r="Y219" s="147" t="s">
        <v>489</v>
      </c>
      <c r="Z219" s="147" t="s">
        <v>489</v>
      </c>
      <c r="AA219" s="158"/>
      <c r="AB219" s="147" t="s">
        <v>489</v>
      </c>
    </row>
    <row r="220" spans="1:28" ht="30" customHeight="1">
      <c r="A220" s="144" t="s">
        <v>1558</v>
      </c>
      <c r="B220" s="144" t="s">
        <v>657</v>
      </c>
      <c r="C220" s="144" t="s">
        <v>658</v>
      </c>
      <c r="D220" s="156" t="s">
        <v>292</v>
      </c>
      <c r="E220" s="157">
        <v>0</v>
      </c>
      <c r="F220" s="144" t="s">
        <v>489</v>
      </c>
      <c r="G220" s="157">
        <v>0</v>
      </c>
      <c r="H220" s="144" t="s">
        <v>489</v>
      </c>
      <c r="I220" s="157">
        <v>3850000</v>
      </c>
      <c r="J220" s="144" t="s">
        <v>489</v>
      </c>
      <c r="K220" s="157">
        <v>0</v>
      </c>
      <c r="L220" s="144" t="s">
        <v>489</v>
      </c>
      <c r="M220" s="157">
        <v>0</v>
      </c>
      <c r="N220" s="144" t="s">
        <v>489</v>
      </c>
      <c r="O220" s="157">
        <f t="shared" si="3"/>
        <v>3850000</v>
      </c>
      <c r="P220" s="157">
        <v>0</v>
      </c>
      <c r="Q220" s="157">
        <v>0</v>
      </c>
      <c r="R220" s="157">
        <v>0</v>
      </c>
      <c r="S220" s="157">
        <v>0</v>
      </c>
      <c r="T220" s="157">
        <v>0</v>
      </c>
      <c r="U220" s="157">
        <v>0</v>
      </c>
      <c r="V220" s="157">
        <v>0</v>
      </c>
      <c r="W220" s="144" t="s">
        <v>1499</v>
      </c>
      <c r="X220" s="144" t="s">
        <v>489</v>
      </c>
      <c r="Y220" s="147" t="s">
        <v>489</v>
      </c>
      <c r="Z220" s="147" t="s">
        <v>489</v>
      </c>
      <c r="AA220" s="158"/>
      <c r="AB220" s="147" t="s">
        <v>489</v>
      </c>
    </row>
  </sheetData>
  <mergeCells count="15">
    <mergeCell ref="Y3:Y4"/>
    <mergeCell ref="Z3:Z4"/>
    <mergeCell ref="AA3:AA4"/>
    <mergeCell ref="AB3:AB4"/>
    <mergeCell ref="A1:X1"/>
    <mergeCell ref="A2:X2"/>
    <mergeCell ref="A3:A4"/>
    <mergeCell ref="B3:B4"/>
    <mergeCell ref="C3:C4"/>
    <mergeCell ref="D3:D4"/>
    <mergeCell ref="E3:O3"/>
    <mergeCell ref="P3:P4"/>
    <mergeCell ref="Q3:V3"/>
    <mergeCell ref="W3:W4"/>
    <mergeCell ref="X3:X4"/>
  </mergeCells>
  <phoneticPr fontId="7" type="noConversion"/>
  <pageMargins left="0.78740157480314954" right="0" top="0.39370078740157477" bottom="0.39370078740157477" header="0" footer="0"/>
  <pageSetup paperSize="9" scale="46" fitToHeight="0" orientation="landscape" r:id="rId1"/>
</worksheet>
</file>

<file path=xl/worksheets/sheet14.xml><?xml version="1.0" encoding="utf-8"?>
<worksheet xmlns="http://schemas.openxmlformats.org/spreadsheetml/2006/main" xmlns:r="http://schemas.openxmlformats.org/officeDocument/2006/relationships">
  <dimension ref="B1:M15"/>
  <sheetViews>
    <sheetView view="pageBreakPreview" zoomScaleNormal="75" zoomScaleSheetLayoutView="100" workbookViewId="0">
      <selection activeCell="B4" sqref="B4:M4"/>
    </sheetView>
  </sheetViews>
  <sheetFormatPr defaultColWidth="6.77734375" defaultRowHeight="13.5"/>
  <cols>
    <col min="1" max="1" width="7.88671875" style="138" customWidth="1"/>
    <col min="2" max="256" width="6.77734375" style="138"/>
    <col min="257" max="257" width="7.88671875" style="138" customWidth="1"/>
    <col min="258" max="512" width="6.77734375" style="138"/>
    <col min="513" max="513" width="7.88671875" style="138" customWidth="1"/>
    <col min="514" max="768" width="6.77734375" style="138"/>
    <col min="769" max="769" width="7.88671875" style="138" customWidth="1"/>
    <col min="770" max="1024" width="6.77734375" style="138"/>
    <col min="1025" max="1025" width="7.88671875" style="138" customWidth="1"/>
    <col min="1026" max="1280" width="6.77734375" style="138"/>
    <col min="1281" max="1281" width="7.88671875" style="138" customWidth="1"/>
    <col min="1282" max="1536" width="6.77734375" style="138"/>
    <col min="1537" max="1537" width="7.88671875" style="138" customWidth="1"/>
    <col min="1538" max="1792" width="6.77734375" style="138"/>
    <col min="1793" max="1793" width="7.88671875" style="138" customWidth="1"/>
    <col min="1794" max="2048" width="6.77734375" style="138"/>
    <col min="2049" max="2049" width="7.88671875" style="138" customWidth="1"/>
    <col min="2050" max="2304" width="6.77734375" style="138"/>
    <col min="2305" max="2305" width="7.88671875" style="138" customWidth="1"/>
    <col min="2306" max="2560" width="6.77734375" style="138"/>
    <col min="2561" max="2561" width="7.88671875" style="138" customWidth="1"/>
    <col min="2562" max="2816" width="6.77734375" style="138"/>
    <col min="2817" max="2817" width="7.88671875" style="138" customWidth="1"/>
    <col min="2818" max="3072" width="6.77734375" style="138"/>
    <col min="3073" max="3073" width="7.88671875" style="138" customWidth="1"/>
    <col min="3074" max="3328" width="6.77734375" style="138"/>
    <col min="3329" max="3329" width="7.88671875" style="138" customWidth="1"/>
    <col min="3330" max="3584" width="6.77734375" style="138"/>
    <col min="3585" max="3585" width="7.88671875" style="138" customWidth="1"/>
    <col min="3586" max="3840" width="6.77734375" style="138"/>
    <col min="3841" max="3841" width="7.88671875" style="138" customWidth="1"/>
    <col min="3842" max="4096" width="6.77734375" style="138"/>
    <col min="4097" max="4097" width="7.88671875" style="138" customWidth="1"/>
    <col min="4098" max="4352" width="6.77734375" style="138"/>
    <col min="4353" max="4353" width="7.88671875" style="138" customWidth="1"/>
    <col min="4354" max="4608" width="6.77734375" style="138"/>
    <col min="4609" max="4609" width="7.88671875" style="138" customWidth="1"/>
    <col min="4610" max="4864" width="6.77734375" style="138"/>
    <col min="4865" max="4865" width="7.88671875" style="138" customWidth="1"/>
    <col min="4866" max="5120" width="6.77734375" style="138"/>
    <col min="5121" max="5121" width="7.88671875" style="138" customWidth="1"/>
    <col min="5122" max="5376" width="6.77734375" style="138"/>
    <col min="5377" max="5377" width="7.88671875" style="138" customWidth="1"/>
    <col min="5378" max="5632" width="6.77734375" style="138"/>
    <col min="5633" max="5633" width="7.88671875" style="138" customWidth="1"/>
    <col min="5634" max="5888" width="6.77734375" style="138"/>
    <col min="5889" max="5889" width="7.88671875" style="138" customWidth="1"/>
    <col min="5890" max="6144" width="6.77734375" style="138"/>
    <col min="6145" max="6145" width="7.88671875" style="138" customWidth="1"/>
    <col min="6146" max="6400" width="6.77734375" style="138"/>
    <col min="6401" max="6401" width="7.88671875" style="138" customWidth="1"/>
    <col min="6402" max="6656" width="6.77734375" style="138"/>
    <col min="6657" max="6657" width="7.88671875" style="138" customWidth="1"/>
    <col min="6658" max="6912" width="6.77734375" style="138"/>
    <col min="6913" max="6913" width="7.88671875" style="138" customWidth="1"/>
    <col min="6914" max="7168" width="6.77734375" style="138"/>
    <col min="7169" max="7169" width="7.88671875" style="138" customWidth="1"/>
    <col min="7170" max="7424" width="6.77734375" style="138"/>
    <col min="7425" max="7425" width="7.88671875" style="138" customWidth="1"/>
    <col min="7426" max="7680" width="6.77734375" style="138"/>
    <col min="7681" max="7681" width="7.88671875" style="138" customWidth="1"/>
    <col min="7682" max="7936" width="6.77734375" style="138"/>
    <col min="7937" max="7937" width="7.88671875" style="138" customWidth="1"/>
    <col min="7938" max="8192" width="6.77734375" style="138"/>
    <col min="8193" max="8193" width="7.88671875" style="138" customWidth="1"/>
    <col min="8194" max="8448" width="6.77734375" style="138"/>
    <col min="8449" max="8449" width="7.88671875" style="138" customWidth="1"/>
    <col min="8450" max="8704" width="6.77734375" style="138"/>
    <col min="8705" max="8705" width="7.88671875" style="138" customWidth="1"/>
    <col min="8706" max="8960" width="6.77734375" style="138"/>
    <col min="8961" max="8961" width="7.88671875" style="138" customWidth="1"/>
    <col min="8962" max="9216" width="6.77734375" style="138"/>
    <col min="9217" max="9217" width="7.88671875" style="138" customWidth="1"/>
    <col min="9218" max="9472" width="6.77734375" style="138"/>
    <col min="9473" max="9473" width="7.88671875" style="138" customWidth="1"/>
    <col min="9474" max="9728" width="6.77734375" style="138"/>
    <col min="9729" max="9729" width="7.88671875" style="138" customWidth="1"/>
    <col min="9730" max="9984" width="6.77734375" style="138"/>
    <col min="9985" max="9985" width="7.88671875" style="138" customWidth="1"/>
    <col min="9986" max="10240" width="6.77734375" style="138"/>
    <col min="10241" max="10241" width="7.88671875" style="138" customWidth="1"/>
    <col min="10242" max="10496" width="6.77734375" style="138"/>
    <col min="10497" max="10497" width="7.88671875" style="138" customWidth="1"/>
    <col min="10498" max="10752" width="6.77734375" style="138"/>
    <col min="10753" max="10753" width="7.88671875" style="138" customWidth="1"/>
    <col min="10754" max="11008" width="6.77734375" style="138"/>
    <col min="11009" max="11009" width="7.88671875" style="138" customWidth="1"/>
    <col min="11010" max="11264" width="6.77734375" style="138"/>
    <col min="11265" max="11265" width="7.88671875" style="138" customWidth="1"/>
    <col min="11266" max="11520" width="6.77734375" style="138"/>
    <col min="11521" max="11521" width="7.88671875" style="138" customWidth="1"/>
    <col min="11522" max="11776" width="6.77734375" style="138"/>
    <col min="11777" max="11777" width="7.88671875" style="138" customWidth="1"/>
    <col min="11778" max="12032" width="6.77734375" style="138"/>
    <col min="12033" max="12033" width="7.88671875" style="138" customWidth="1"/>
    <col min="12034" max="12288" width="6.77734375" style="138"/>
    <col min="12289" max="12289" width="7.88671875" style="138" customWidth="1"/>
    <col min="12290" max="12544" width="6.77734375" style="138"/>
    <col min="12545" max="12545" width="7.88671875" style="138" customWidth="1"/>
    <col min="12546" max="12800" width="6.77734375" style="138"/>
    <col min="12801" max="12801" width="7.88671875" style="138" customWidth="1"/>
    <col min="12802" max="13056" width="6.77734375" style="138"/>
    <col min="13057" max="13057" width="7.88671875" style="138" customWidth="1"/>
    <col min="13058" max="13312" width="6.77734375" style="138"/>
    <col min="13313" max="13313" width="7.88671875" style="138" customWidth="1"/>
    <col min="13314" max="13568" width="6.77734375" style="138"/>
    <col min="13569" max="13569" width="7.88671875" style="138" customWidth="1"/>
    <col min="13570" max="13824" width="6.77734375" style="138"/>
    <col min="13825" max="13825" width="7.88671875" style="138" customWidth="1"/>
    <col min="13826" max="14080" width="6.77734375" style="138"/>
    <col min="14081" max="14081" width="7.88671875" style="138" customWidth="1"/>
    <col min="14082" max="14336" width="6.77734375" style="138"/>
    <col min="14337" max="14337" width="7.88671875" style="138" customWidth="1"/>
    <col min="14338" max="14592" width="6.77734375" style="138"/>
    <col min="14593" max="14593" width="7.88671875" style="138" customWidth="1"/>
    <col min="14594" max="14848" width="6.77734375" style="138"/>
    <col min="14849" max="14849" width="7.88671875" style="138" customWidth="1"/>
    <col min="14850" max="15104" width="6.77734375" style="138"/>
    <col min="15105" max="15105" width="7.88671875" style="138" customWidth="1"/>
    <col min="15106" max="15360" width="6.77734375" style="138"/>
    <col min="15361" max="15361" width="7.88671875" style="138" customWidth="1"/>
    <col min="15362" max="15616" width="6.77734375" style="138"/>
    <col min="15617" max="15617" width="7.88671875" style="138" customWidth="1"/>
    <col min="15618" max="15872" width="6.77734375" style="138"/>
    <col min="15873" max="15873" width="7.88671875" style="138" customWidth="1"/>
    <col min="15874" max="16128" width="6.77734375" style="138"/>
    <col min="16129" max="16129" width="7.88671875" style="138" customWidth="1"/>
    <col min="16130" max="16384" width="6.77734375" style="138"/>
  </cols>
  <sheetData>
    <row r="1" spans="2:13" ht="13.5" customHeight="1">
      <c r="B1" s="137"/>
      <c r="C1" s="137"/>
      <c r="D1" s="137"/>
      <c r="E1" s="137"/>
      <c r="F1" s="137"/>
      <c r="G1" s="137"/>
      <c r="H1" s="137"/>
      <c r="I1" s="137"/>
    </row>
    <row r="2" spans="2:13" ht="32.25" customHeight="1">
      <c r="B2" s="137"/>
      <c r="C2" s="137"/>
      <c r="D2" s="137"/>
      <c r="E2" s="137"/>
      <c r="F2" s="137"/>
      <c r="G2" s="137"/>
      <c r="H2" s="137"/>
      <c r="I2" s="137"/>
    </row>
    <row r="3" spans="2:13" ht="66.75" customHeight="1">
      <c r="B3" s="166" t="s">
        <v>1553</v>
      </c>
      <c r="C3" s="166"/>
      <c r="D3" s="166"/>
      <c r="E3" s="166"/>
      <c r="F3" s="166"/>
      <c r="G3" s="166"/>
      <c r="H3" s="166"/>
      <c r="I3" s="166"/>
      <c r="J3" s="166"/>
      <c r="K3" s="166"/>
      <c r="L3" s="166"/>
      <c r="M3" s="166"/>
    </row>
    <row r="4" spans="2:13" ht="43.5" customHeight="1">
      <c r="B4" s="167" t="s">
        <v>1546</v>
      </c>
      <c r="C4" s="167"/>
      <c r="D4" s="167"/>
      <c r="E4" s="167"/>
      <c r="F4" s="167"/>
      <c r="G4" s="167"/>
      <c r="H4" s="167"/>
      <c r="I4" s="167"/>
      <c r="J4" s="167"/>
      <c r="K4" s="167"/>
      <c r="L4" s="167"/>
      <c r="M4" s="167"/>
    </row>
    <row r="5" spans="2:13" ht="9.9499999999999993" customHeight="1">
      <c r="B5" s="139" t="s">
        <v>1542</v>
      </c>
      <c r="C5" s="139"/>
      <c r="D5" s="139"/>
      <c r="E5" s="139"/>
      <c r="F5" s="139"/>
      <c r="G5" s="139"/>
      <c r="H5" s="139"/>
      <c r="I5" s="139"/>
      <c r="J5" s="140"/>
      <c r="K5" s="140"/>
      <c r="L5" s="140"/>
      <c r="M5" s="140"/>
    </row>
    <row r="6" spans="2:13" ht="34.5" customHeight="1">
      <c r="B6" s="165"/>
      <c r="C6" s="165"/>
      <c r="D6" s="165"/>
      <c r="E6" s="165"/>
      <c r="F6" s="165"/>
      <c r="G6" s="165"/>
      <c r="H6" s="165"/>
      <c r="I6" s="165"/>
      <c r="J6" s="165"/>
      <c r="K6" s="165"/>
      <c r="L6" s="165"/>
      <c r="M6" s="165"/>
    </row>
    <row r="7" spans="2:13" ht="21.75" customHeight="1">
      <c r="B7" s="165"/>
      <c r="C7" s="165"/>
      <c r="D7" s="165"/>
      <c r="E7" s="165"/>
      <c r="F7" s="165"/>
      <c r="G7" s="165"/>
      <c r="H7" s="165"/>
      <c r="I7" s="165"/>
      <c r="J7" s="165"/>
      <c r="K7" s="165"/>
      <c r="L7" s="165"/>
      <c r="M7" s="165"/>
    </row>
    <row r="8" spans="2:13" ht="20.100000000000001" customHeight="1">
      <c r="B8" s="139"/>
      <c r="C8" s="139"/>
      <c r="D8" s="139"/>
      <c r="E8" s="139"/>
      <c r="F8" s="139"/>
      <c r="G8" s="139"/>
      <c r="H8" s="139"/>
      <c r="I8" s="139"/>
      <c r="J8" s="140"/>
      <c r="K8" s="140"/>
      <c r="L8" s="140"/>
      <c r="M8" s="140"/>
    </row>
    <row r="9" spans="2:13" ht="20.100000000000001" customHeight="1">
      <c r="B9" s="139"/>
      <c r="C9" s="139"/>
      <c r="D9" s="139"/>
      <c r="E9" s="139"/>
      <c r="F9" s="139"/>
      <c r="G9" s="139"/>
      <c r="H9" s="139"/>
      <c r="I9" s="139"/>
      <c r="J9" s="140"/>
      <c r="K9" s="140"/>
      <c r="L9" s="140"/>
      <c r="M9" s="140"/>
    </row>
    <row r="10" spans="2:13" ht="17.25" customHeight="1">
      <c r="B10" s="139"/>
      <c r="C10" s="139"/>
      <c r="D10" s="139"/>
      <c r="E10" s="139"/>
      <c r="F10" s="139"/>
      <c r="G10" s="139"/>
      <c r="H10" s="139"/>
      <c r="I10" s="139"/>
      <c r="J10" s="140"/>
      <c r="K10" s="140"/>
      <c r="L10" s="140"/>
      <c r="M10" s="140"/>
    </row>
    <row r="11" spans="2:13" ht="20.100000000000001" customHeight="1">
      <c r="B11" s="139"/>
      <c r="C11" s="139"/>
      <c r="D11" s="139"/>
      <c r="E11" s="139"/>
      <c r="F11" s="139"/>
      <c r="G11" s="139"/>
      <c r="H11" s="139"/>
      <c r="I11" s="139"/>
      <c r="J11" s="140"/>
      <c r="K11" s="140"/>
      <c r="L11" s="140"/>
      <c r="M11" s="140"/>
    </row>
    <row r="12" spans="2:13" ht="20.25">
      <c r="B12" s="168"/>
      <c r="C12" s="168"/>
      <c r="D12" s="168"/>
      <c r="E12" s="168"/>
      <c r="F12" s="168"/>
      <c r="G12" s="168"/>
      <c r="H12" s="168"/>
      <c r="I12" s="168"/>
      <c r="J12" s="168"/>
      <c r="K12" s="168"/>
      <c r="L12" s="168"/>
      <c r="M12" s="168"/>
    </row>
    <row r="13" spans="2:13" ht="15.75" customHeight="1">
      <c r="B13" s="137"/>
      <c r="C13" s="137"/>
      <c r="D13" s="137"/>
      <c r="E13" s="137"/>
      <c r="F13" s="137"/>
      <c r="G13" s="137"/>
      <c r="H13" s="137"/>
      <c r="I13" s="137"/>
      <c r="J13" s="141"/>
      <c r="K13" s="141"/>
      <c r="L13" s="141"/>
      <c r="M13" s="141"/>
    </row>
    <row r="14" spans="2:13" ht="72.75" customHeight="1">
      <c r="B14" s="137"/>
      <c r="C14" s="137"/>
      <c r="D14" s="137"/>
      <c r="E14" s="137"/>
      <c r="F14" s="137"/>
      <c r="G14" s="137"/>
      <c r="H14" s="137"/>
      <c r="I14" s="137"/>
      <c r="J14" s="141"/>
      <c r="K14" s="141"/>
      <c r="L14" s="141"/>
      <c r="M14" s="141"/>
    </row>
    <row r="15" spans="2:13" ht="42.75" customHeight="1">
      <c r="B15" s="165"/>
      <c r="C15" s="165"/>
      <c r="D15" s="165"/>
      <c r="E15" s="165"/>
      <c r="F15" s="165"/>
      <c r="G15" s="165"/>
      <c r="H15" s="165"/>
      <c r="I15" s="165"/>
      <c r="J15" s="165"/>
      <c r="K15" s="165"/>
      <c r="L15" s="165"/>
      <c r="M15" s="165"/>
    </row>
  </sheetData>
  <dataConsolidate/>
  <mergeCells count="6">
    <mergeCell ref="B15:M15"/>
    <mergeCell ref="B3:M3"/>
    <mergeCell ref="B4:M4"/>
    <mergeCell ref="B6:M6"/>
    <mergeCell ref="B7:M7"/>
    <mergeCell ref="B12:M12"/>
  </mergeCells>
  <phoneticPr fontId="7" type="noConversion"/>
  <pageMargins left="1.1417322834645669" right="0.74803149606299213" top="0.59055118110236227" bottom="0.59055118110236227" header="0.51181102362204722" footer="0.51181102362204722"/>
  <pageSetup paperSize="9" orientation="landscape" r:id="rId1"/>
  <headerFooter alignWithMargins="0"/>
</worksheet>
</file>

<file path=xl/worksheets/sheet15.xml><?xml version="1.0" encoding="utf-8"?>
<worksheet xmlns="http://schemas.openxmlformats.org/spreadsheetml/2006/main" xmlns:r="http://schemas.openxmlformats.org/officeDocument/2006/relationships">
  <dimension ref="B1:M15"/>
  <sheetViews>
    <sheetView view="pageBreakPreview" zoomScaleNormal="75" zoomScaleSheetLayoutView="100" workbookViewId="0">
      <selection activeCell="B4" sqref="B4:M4"/>
    </sheetView>
  </sheetViews>
  <sheetFormatPr defaultColWidth="6.77734375" defaultRowHeight="13.5"/>
  <cols>
    <col min="1" max="1" width="7.88671875" style="138" customWidth="1"/>
    <col min="2" max="256" width="6.77734375" style="138"/>
    <col min="257" max="257" width="7.88671875" style="138" customWidth="1"/>
    <col min="258" max="512" width="6.77734375" style="138"/>
    <col min="513" max="513" width="7.88671875" style="138" customWidth="1"/>
    <col min="514" max="768" width="6.77734375" style="138"/>
    <col min="769" max="769" width="7.88671875" style="138" customWidth="1"/>
    <col min="770" max="1024" width="6.77734375" style="138"/>
    <col min="1025" max="1025" width="7.88671875" style="138" customWidth="1"/>
    <col min="1026" max="1280" width="6.77734375" style="138"/>
    <col min="1281" max="1281" width="7.88671875" style="138" customWidth="1"/>
    <col min="1282" max="1536" width="6.77734375" style="138"/>
    <col min="1537" max="1537" width="7.88671875" style="138" customWidth="1"/>
    <col min="1538" max="1792" width="6.77734375" style="138"/>
    <col min="1793" max="1793" width="7.88671875" style="138" customWidth="1"/>
    <col min="1794" max="2048" width="6.77734375" style="138"/>
    <col min="2049" max="2049" width="7.88671875" style="138" customWidth="1"/>
    <col min="2050" max="2304" width="6.77734375" style="138"/>
    <col min="2305" max="2305" width="7.88671875" style="138" customWidth="1"/>
    <col min="2306" max="2560" width="6.77734375" style="138"/>
    <col min="2561" max="2561" width="7.88671875" style="138" customWidth="1"/>
    <col min="2562" max="2816" width="6.77734375" style="138"/>
    <col min="2817" max="2817" width="7.88671875" style="138" customWidth="1"/>
    <col min="2818" max="3072" width="6.77734375" style="138"/>
    <col min="3073" max="3073" width="7.88671875" style="138" customWidth="1"/>
    <col min="3074" max="3328" width="6.77734375" style="138"/>
    <col min="3329" max="3329" width="7.88671875" style="138" customWidth="1"/>
    <col min="3330" max="3584" width="6.77734375" style="138"/>
    <col min="3585" max="3585" width="7.88671875" style="138" customWidth="1"/>
    <col min="3586" max="3840" width="6.77734375" style="138"/>
    <col min="3841" max="3841" width="7.88671875" style="138" customWidth="1"/>
    <col min="3842" max="4096" width="6.77734375" style="138"/>
    <col min="4097" max="4097" width="7.88671875" style="138" customWidth="1"/>
    <col min="4098" max="4352" width="6.77734375" style="138"/>
    <col min="4353" max="4353" width="7.88671875" style="138" customWidth="1"/>
    <col min="4354" max="4608" width="6.77734375" style="138"/>
    <col min="4609" max="4609" width="7.88671875" style="138" customWidth="1"/>
    <col min="4610" max="4864" width="6.77734375" style="138"/>
    <col min="4865" max="4865" width="7.88671875" style="138" customWidth="1"/>
    <col min="4866" max="5120" width="6.77734375" style="138"/>
    <col min="5121" max="5121" width="7.88671875" style="138" customWidth="1"/>
    <col min="5122" max="5376" width="6.77734375" style="138"/>
    <col min="5377" max="5377" width="7.88671875" style="138" customWidth="1"/>
    <col min="5378" max="5632" width="6.77734375" style="138"/>
    <col min="5633" max="5633" width="7.88671875" style="138" customWidth="1"/>
    <col min="5634" max="5888" width="6.77734375" style="138"/>
    <col min="5889" max="5889" width="7.88671875" style="138" customWidth="1"/>
    <col min="5890" max="6144" width="6.77734375" style="138"/>
    <col min="6145" max="6145" width="7.88671875" style="138" customWidth="1"/>
    <col min="6146" max="6400" width="6.77734375" style="138"/>
    <col min="6401" max="6401" width="7.88671875" style="138" customWidth="1"/>
    <col min="6402" max="6656" width="6.77734375" style="138"/>
    <col min="6657" max="6657" width="7.88671875" style="138" customWidth="1"/>
    <col min="6658" max="6912" width="6.77734375" style="138"/>
    <col min="6913" max="6913" width="7.88671875" style="138" customWidth="1"/>
    <col min="6914" max="7168" width="6.77734375" style="138"/>
    <col min="7169" max="7169" width="7.88671875" style="138" customWidth="1"/>
    <col min="7170" max="7424" width="6.77734375" style="138"/>
    <col min="7425" max="7425" width="7.88671875" style="138" customWidth="1"/>
    <col min="7426" max="7680" width="6.77734375" style="138"/>
    <col min="7681" max="7681" width="7.88671875" style="138" customWidth="1"/>
    <col min="7682" max="7936" width="6.77734375" style="138"/>
    <col min="7937" max="7937" width="7.88671875" style="138" customWidth="1"/>
    <col min="7938" max="8192" width="6.77734375" style="138"/>
    <col min="8193" max="8193" width="7.88671875" style="138" customWidth="1"/>
    <col min="8194" max="8448" width="6.77734375" style="138"/>
    <col min="8449" max="8449" width="7.88671875" style="138" customWidth="1"/>
    <col min="8450" max="8704" width="6.77734375" style="138"/>
    <col min="8705" max="8705" width="7.88671875" style="138" customWidth="1"/>
    <col min="8706" max="8960" width="6.77734375" style="138"/>
    <col min="8961" max="8961" width="7.88671875" style="138" customWidth="1"/>
    <col min="8962" max="9216" width="6.77734375" style="138"/>
    <col min="9217" max="9217" width="7.88671875" style="138" customWidth="1"/>
    <col min="9218" max="9472" width="6.77734375" style="138"/>
    <col min="9473" max="9473" width="7.88671875" style="138" customWidth="1"/>
    <col min="9474" max="9728" width="6.77734375" style="138"/>
    <col min="9729" max="9729" width="7.88671875" style="138" customWidth="1"/>
    <col min="9730" max="9984" width="6.77734375" style="138"/>
    <col min="9985" max="9985" width="7.88671875" style="138" customWidth="1"/>
    <col min="9986" max="10240" width="6.77734375" style="138"/>
    <col min="10241" max="10241" width="7.88671875" style="138" customWidth="1"/>
    <col min="10242" max="10496" width="6.77734375" style="138"/>
    <col min="10497" max="10497" width="7.88671875" style="138" customWidth="1"/>
    <col min="10498" max="10752" width="6.77734375" style="138"/>
    <col min="10753" max="10753" width="7.88671875" style="138" customWidth="1"/>
    <col min="10754" max="11008" width="6.77734375" style="138"/>
    <col min="11009" max="11009" width="7.88671875" style="138" customWidth="1"/>
    <col min="11010" max="11264" width="6.77734375" style="138"/>
    <col min="11265" max="11265" width="7.88671875" style="138" customWidth="1"/>
    <col min="11266" max="11520" width="6.77734375" style="138"/>
    <col min="11521" max="11521" width="7.88671875" style="138" customWidth="1"/>
    <col min="11522" max="11776" width="6.77734375" style="138"/>
    <col min="11777" max="11777" width="7.88671875" style="138" customWidth="1"/>
    <col min="11778" max="12032" width="6.77734375" style="138"/>
    <col min="12033" max="12033" width="7.88671875" style="138" customWidth="1"/>
    <col min="12034" max="12288" width="6.77734375" style="138"/>
    <col min="12289" max="12289" width="7.88671875" style="138" customWidth="1"/>
    <col min="12290" max="12544" width="6.77734375" style="138"/>
    <col min="12545" max="12545" width="7.88671875" style="138" customWidth="1"/>
    <col min="12546" max="12800" width="6.77734375" style="138"/>
    <col min="12801" max="12801" width="7.88671875" style="138" customWidth="1"/>
    <col min="12802" max="13056" width="6.77734375" style="138"/>
    <col min="13057" max="13057" width="7.88671875" style="138" customWidth="1"/>
    <col min="13058" max="13312" width="6.77734375" style="138"/>
    <col min="13313" max="13313" width="7.88671875" style="138" customWidth="1"/>
    <col min="13314" max="13568" width="6.77734375" style="138"/>
    <col min="13569" max="13569" width="7.88671875" style="138" customWidth="1"/>
    <col min="13570" max="13824" width="6.77734375" style="138"/>
    <col min="13825" max="13825" width="7.88671875" style="138" customWidth="1"/>
    <col min="13826" max="14080" width="6.77734375" style="138"/>
    <col min="14081" max="14081" width="7.88671875" style="138" customWidth="1"/>
    <col min="14082" max="14336" width="6.77734375" style="138"/>
    <col min="14337" max="14337" width="7.88671875" style="138" customWidth="1"/>
    <col min="14338" max="14592" width="6.77734375" style="138"/>
    <col min="14593" max="14593" width="7.88671875" style="138" customWidth="1"/>
    <col min="14594" max="14848" width="6.77734375" style="138"/>
    <col min="14849" max="14849" width="7.88671875" style="138" customWidth="1"/>
    <col min="14850" max="15104" width="6.77734375" style="138"/>
    <col min="15105" max="15105" width="7.88671875" style="138" customWidth="1"/>
    <col min="15106" max="15360" width="6.77734375" style="138"/>
    <col min="15361" max="15361" width="7.88671875" style="138" customWidth="1"/>
    <col min="15362" max="15616" width="6.77734375" style="138"/>
    <col min="15617" max="15617" width="7.88671875" style="138" customWidth="1"/>
    <col min="15618" max="15872" width="6.77734375" style="138"/>
    <col min="15873" max="15873" width="7.88671875" style="138" customWidth="1"/>
    <col min="15874" max="16128" width="6.77734375" style="138"/>
    <col min="16129" max="16129" width="7.88671875" style="138" customWidth="1"/>
    <col min="16130" max="16384" width="6.77734375" style="138"/>
  </cols>
  <sheetData>
    <row r="1" spans="2:13" ht="13.5" customHeight="1">
      <c r="B1" s="137"/>
      <c r="C1" s="137"/>
      <c r="D1" s="137"/>
      <c r="E1" s="137"/>
      <c r="F1" s="137"/>
      <c r="G1" s="137"/>
      <c r="H1" s="137"/>
      <c r="I1" s="137"/>
    </row>
    <row r="2" spans="2:13" ht="32.25" customHeight="1">
      <c r="B2" s="137"/>
      <c r="C2" s="137"/>
      <c r="D2" s="137"/>
      <c r="E2" s="137"/>
      <c r="F2" s="137"/>
      <c r="G2" s="137"/>
      <c r="H2" s="137"/>
      <c r="I2" s="137"/>
    </row>
    <row r="3" spans="2:13" ht="66.75" customHeight="1">
      <c r="B3" s="166" t="s">
        <v>1545</v>
      </c>
      <c r="C3" s="166"/>
      <c r="D3" s="166"/>
      <c r="E3" s="166"/>
      <c r="F3" s="166"/>
      <c r="G3" s="166"/>
      <c r="H3" s="166"/>
      <c r="I3" s="166"/>
      <c r="J3" s="166"/>
      <c r="K3" s="166"/>
      <c r="L3" s="166"/>
      <c r="M3" s="166"/>
    </row>
    <row r="4" spans="2:13" ht="43.5" customHeight="1">
      <c r="B4" s="167" t="s">
        <v>1549</v>
      </c>
      <c r="C4" s="167"/>
      <c r="D4" s="167"/>
      <c r="E4" s="167"/>
      <c r="F4" s="167"/>
      <c r="G4" s="167"/>
      <c r="H4" s="167"/>
      <c r="I4" s="167"/>
      <c r="J4" s="167"/>
      <c r="K4" s="167"/>
      <c r="L4" s="167"/>
      <c r="M4" s="167"/>
    </row>
    <row r="5" spans="2:13" ht="9.9499999999999993" customHeight="1">
      <c r="B5" s="139" t="s">
        <v>1542</v>
      </c>
      <c r="C5" s="139"/>
      <c r="D5" s="139"/>
      <c r="E5" s="139"/>
      <c r="F5" s="139"/>
      <c r="G5" s="139"/>
      <c r="H5" s="139"/>
      <c r="I5" s="139"/>
      <c r="J5" s="140"/>
      <c r="K5" s="140"/>
      <c r="L5" s="140"/>
      <c r="M5" s="140"/>
    </row>
    <row r="6" spans="2:13" ht="34.5" customHeight="1">
      <c r="B6" s="165"/>
      <c r="C6" s="165"/>
      <c r="D6" s="165"/>
      <c r="E6" s="165"/>
      <c r="F6" s="165"/>
      <c r="G6" s="165"/>
      <c r="H6" s="165"/>
      <c r="I6" s="165"/>
      <c r="J6" s="165"/>
      <c r="K6" s="165"/>
      <c r="L6" s="165"/>
      <c r="M6" s="165"/>
    </row>
    <row r="7" spans="2:13" ht="21.75" customHeight="1">
      <c r="B7" s="165"/>
      <c r="C7" s="165"/>
      <c r="D7" s="165"/>
      <c r="E7" s="165"/>
      <c r="F7" s="165"/>
      <c r="G7" s="165"/>
      <c r="H7" s="165"/>
      <c r="I7" s="165"/>
      <c r="J7" s="165"/>
      <c r="K7" s="165"/>
      <c r="L7" s="165"/>
      <c r="M7" s="165"/>
    </row>
    <row r="8" spans="2:13" ht="20.100000000000001" customHeight="1">
      <c r="B8" s="139"/>
      <c r="C8" s="139"/>
      <c r="D8" s="139"/>
      <c r="E8" s="139"/>
      <c r="F8" s="139"/>
      <c r="G8" s="139"/>
      <c r="H8" s="139"/>
      <c r="I8" s="139"/>
      <c r="J8" s="140"/>
      <c r="K8" s="140"/>
      <c r="L8" s="140"/>
      <c r="M8" s="140"/>
    </row>
    <row r="9" spans="2:13" ht="20.100000000000001" customHeight="1">
      <c r="B9" s="139"/>
      <c r="C9" s="139"/>
      <c r="D9" s="139"/>
      <c r="E9" s="139"/>
      <c r="F9" s="139"/>
      <c r="G9" s="139"/>
      <c r="H9" s="139"/>
      <c r="I9" s="139"/>
      <c r="J9" s="140"/>
      <c r="K9" s="140"/>
      <c r="L9" s="140"/>
      <c r="M9" s="140"/>
    </row>
    <row r="10" spans="2:13" ht="17.25" customHeight="1">
      <c r="B10" s="139"/>
      <c r="C10" s="139"/>
      <c r="D10" s="139"/>
      <c r="E10" s="139"/>
      <c r="F10" s="139"/>
      <c r="G10" s="139"/>
      <c r="H10" s="139"/>
      <c r="I10" s="139"/>
      <c r="J10" s="140"/>
      <c r="K10" s="140"/>
      <c r="L10" s="140"/>
      <c r="M10" s="140"/>
    </row>
    <row r="11" spans="2:13" ht="20.100000000000001" customHeight="1">
      <c r="B11" s="139"/>
      <c r="C11" s="139"/>
      <c r="D11" s="139"/>
      <c r="E11" s="139"/>
      <c r="F11" s="139"/>
      <c r="G11" s="139"/>
      <c r="H11" s="139"/>
      <c r="I11" s="139"/>
      <c r="J11" s="140"/>
      <c r="K11" s="140"/>
      <c r="L11" s="140"/>
      <c r="M11" s="140"/>
    </row>
    <row r="12" spans="2:13" ht="20.25">
      <c r="B12" s="168"/>
      <c r="C12" s="168"/>
      <c r="D12" s="168"/>
      <c r="E12" s="168"/>
      <c r="F12" s="168"/>
      <c r="G12" s="168"/>
      <c r="H12" s="168"/>
      <c r="I12" s="168"/>
      <c r="J12" s="168"/>
      <c r="K12" s="168"/>
      <c r="L12" s="168"/>
      <c r="M12" s="168"/>
    </row>
    <row r="13" spans="2:13" ht="15.75" customHeight="1">
      <c r="B13" s="137"/>
      <c r="C13" s="137"/>
      <c r="D13" s="137"/>
      <c r="E13" s="137"/>
      <c r="F13" s="137"/>
      <c r="G13" s="137"/>
      <c r="H13" s="137"/>
      <c r="I13" s="137"/>
      <c r="J13" s="141"/>
      <c r="K13" s="141"/>
      <c r="L13" s="141"/>
      <c r="M13" s="141"/>
    </row>
    <row r="14" spans="2:13" ht="72.75" customHeight="1">
      <c r="B14" s="137"/>
      <c r="C14" s="137"/>
      <c r="D14" s="137"/>
      <c r="E14" s="137"/>
      <c r="F14" s="137"/>
      <c r="G14" s="137"/>
      <c r="H14" s="137"/>
      <c r="I14" s="137"/>
      <c r="J14" s="141"/>
      <c r="K14" s="141"/>
      <c r="L14" s="141"/>
      <c r="M14" s="141"/>
    </row>
    <row r="15" spans="2:13" ht="42.75" customHeight="1">
      <c r="B15" s="165"/>
      <c r="C15" s="165"/>
      <c r="D15" s="165"/>
      <c r="E15" s="165"/>
      <c r="F15" s="165"/>
      <c r="G15" s="165"/>
      <c r="H15" s="165"/>
      <c r="I15" s="165"/>
      <c r="J15" s="165"/>
      <c r="K15" s="165"/>
      <c r="L15" s="165"/>
      <c r="M15" s="165"/>
    </row>
  </sheetData>
  <dataConsolidate/>
  <mergeCells count="6">
    <mergeCell ref="B15:M15"/>
    <mergeCell ref="B3:M3"/>
    <mergeCell ref="B4:M4"/>
    <mergeCell ref="B6:M6"/>
    <mergeCell ref="B7:M7"/>
    <mergeCell ref="B12:M12"/>
  </mergeCells>
  <phoneticPr fontId="7" type="noConversion"/>
  <pageMargins left="1.1417322834645669" right="0.74803149606299213" top="0.59055118110236227" bottom="0.59055118110236227" header="0.51181102362204722" footer="0.51181102362204722"/>
  <pageSetup paperSize="9" orientation="landscape" r:id="rId1"/>
  <headerFooter alignWithMargins="0"/>
</worksheet>
</file>

<file path=xl/worksheets/sheet16.xml><?xml version="1.0" encoding="utf-8"?>
<worksheet xmlns="http://schemas.openxmlformats.org/spreadsheetml/2006/main" xmlns:r="http://schemas.openxmlformats.org/officeDocument/2006/relationships">
  <sheetPr>
    <tabColor rgb="FFFF0000"/>
  </sheetPr>
  <dimension ref="A1:AA55"/>
  <sheetViews>
    <sheetView topLeftCell="D1" workbookViewId="0">
      <pane ySplit="3" topLeftCell="A4" activePane="bottomLeft" state="frozen"/>
      <selection activeCell="D4" sqref="D4:Q4"/>
      <selection pane="bottomLeft" activeCell="H5" sqref="H5"/>
    </sheetView>
  </sheetViews>
  <sheetFormatPr defaultRowHeight="20.45" customHeight="1"/>
  <cols>
    <col min="1" max="1" width="5.77734375" style="21" hidden="1" customWidth="1"/>
    <col min="2" max="2" width="6.5546875" style="20" hidden="1" customWidth="1"/>
    <col min="3" max="3" width="13.6640625" style="20" hidden="1" customWidth="1"/>
    <col min="4" max="4" width="36.21875" style="20" customWidth="1"/>
    <col min="5" max="5" width="9.109375" style="21" hidden="1" customWidth="1"/>
    <col min="6" max="6" width="4.21875" style="25" customWidth="1"/>
    <col min="7" max="7" width="4.6640625" style="36" customWidth="1"/>
    <col min="8" max="8" width="13" style="36" customWidth="1"/>
    <col min="9" max="9" width="13.109375" style="36" customWidth="1"/>
    <col min="10" max="10" width="5.109375" style="36" hidden="1" customWidth="1"/>
    <col min="11" max="11" width="11.21875" style="36" bestFit="1" customWidth="1"/>
    <col min="12" max="12" width="11.5546875" style="36" customWidth="1"/>
    <col min="13" max="14" width="9.44140625" style="36" customWidth="1"/>
    <col min="15" max="15" width="8.77734375" style="36" hidden="1" customWidth="1"/>
    <col min="16" max="16" width="13.21875" style="36" customWidth="1"/>
    <col min="17" max="17" width="10.44140625" style="20" customWidth="1"/>
    <col min="18" max="16384" width="8.88671875" style="2"/>
  </cols>
  <sheetData>
    <row r="1" spans="1:27" ht="20.45" customHeight="1">
      <c r="A1" s="21" t="s">
        <v>449</v>
      </c>
      <c r="B1" s="20" t="s">
        <v>366</v>
      </c>
      <c r="D1" s="304" t="s">
        <v>439</v>
      </c>
      <c r="E1" s="305"/>
      <c r="F1" s="305"/>
      <c r="G1" s="305"/>
      <c r="H1" s="305"/>
      <c r="I1" s="305"/>
      <c r="J1" s="305"/>
      <c r="K1" s="305"/>
      <c r="L1" s="305"/>
      <c r="M1" s="305"/>
      <c r="N1" s="305"/>
      <c r="O1" s="305"/>
      <c r="P1" s="305"/>
      <c r="Q1" s="305"/>
      <c r="AA1" s="2" t="s">
        <v>152</v>
      </c>
    </row>
    <row r="2" spans="1:27" s="17" customFormat="1" ht="20.45" customHeight="1">
      <c r="A2" s="296" t="s">
        <v>58</v>
      </c>
      <c r="B2" s="296" t="s">
        <v>23</v>
      </c>
      <c r="C2" s="297" t="s">
        <v>40</v>
      </c>
      <c r="D2" s="298" t="s">
        <v>63</v>
      </c>
      <c r="E2" s="299" t="s">
        <v>25</v>
      </c>
      <c r="F2" s="299" t="s">
        <v>0</v>
      </c>
      <c r="G2" s="300" t="s">
        <v>1</v>
      </c>
      <c r="H2" s="300" t="s">
        <v>26</v>
      </c>
      <c r="I2" s="300"/>
      <c r="J2" s="300" t="s">
        <v>27</v>
      </c>
      <c r="K2" s="300"/>
      <c r="L2" s="300"/>
      <c r="M2" s="300" t="s">
        <v>28</v>
      </c>
      <c r="N2" s="300"/>
      <c r="O2" s="53"/>
      <c r="P2" s="300" t="s">
        <v>41</v>
      </c>
      <c r="Q2" s="298" t="s">
        <v>32</v>
      </c>
    </row>
    <row r="3" spans="1:27" s="17" customFormat="1" ht="20.45" customHeight="1">
      <c r="A3" s="296"/>
      <c r="B3" s="296"/>
      <c r="C3" s="297"/>
      <c r="D3" s="298"/>
      <c r="E3" s="299"/>
      <c r="F3" s="299"/>
      <c r="G3" s="300"/>
      <c r="H3" s="53" t="s">
        <v>42</v>
      </c>
      <c r="I3" s="53" t="s">
        <v>43</v>
      </c>
      <c r="J3" s="53" t="s">
        <v>1</v>
      </c>
      <c r="K3" s="53" t="s">
        <v>42</v>
      </c>
      <c r="L3" s="53" t="s">
        <v>43</v>
      </c>
      <c r="M3" s="53" t="s">
        <v>44</v>
      </c>
      <c r="N3" s="53" t="s">
        <v>43</v>
      </c>
      <c r="O3" s="53" t="s">
        <v>45</v>
      </c>
      <c r="P3" s="300"/>
      <c r="Q3" s="298"/>
    </row>
    <row r="4" spans="1:27" ht="20.45" customHeight="1">
      <c r="B4" s="20" t="s">
        <v>448</v>
      </c>
      <c r="D4" s="301" t="s">
        <v>587</v>
      </c>
      <c r="E4" s="302"/>
      <c r="F4" s="302"/>
      <c r="G4" s="302"/>
      <c r="H4" s="302"/>
      <c r="I4" s="302"/>
      <c r="J4" s="302"/>
      <c r="K4" s="302"/>
      <c r="L4" s="302"/>
      <c r="M4" s="302"/>
      <c r="N4" s="302"/>
      <c r="O4" s="302"/>
      <c r="P4" s="302"/>
      <c r="Q4" s="303"/>
    </row>
    <row r="5" spans="1:27" ht="20.45" customHeight="1">
      <c r="B5" s="20" t="s">
        <v>450</v>
      </c>
      <c r="D5" s="46" t="s">
        <v>451</v>
      </c>
      <c r="E5" s="23"/>
      <c r="F5" s="26"/>
      <c r="G5" s="37">
        <v>1</v>
      </c>
      <c r="H5" s="37"/>
      <c r="I5" s="37"/>
      <c r="J5" s="37"/>
      <c r="K5" s="37"/>
      <c r="L5" s="37"/>
      <c r="M5" s="37"/>
      <c r="N5" s="37"/>
      <c r="O5" s="37"/>
      <c r="P5" s="37"/>
      <c r="Q5" s="46" t="s">
        <v>2</v>
      </c>
    </row>
    <row r="6" spans="1:27" ht="20.45" customHeight="1">
      <c r="D6" s="46"/>
      <c r="E6" s="23"/>
      <c r="F6" s="26"/>
      <c r="G6" s="37"/>
      <c r="H6" s="37"/>
      <c r="I6" s="37"/>
      <c r="J6" s="37"/>
      <c r="K6" s="37"/>
      <c r="L6" s="37"/>
      <c r="M6" s="37"/>
      <c r="N6" s="37"/>
      <c r="O6" s="37"/>
      <c r="P6" s="37"/>
      <c r="Q6" s="46"/>
    </row>
    <row r="7" spans="1:27" ht="20.45" customHeight="1">
      <c r="D7" s="46"/>
      <c r="E7" s="23"/>
      <c r="F7" s="26"/>
      <c r="G7" s="37"/>
      <c r="H7" s="37"/>
      <c r="I7" s="37"/>
      <c r="J7" s="37"/>
      <c r="K7" s="37"/>
      <c r="L7" s="37"/>
      <c r="M7" s="37"/>
      <c r="N7" s="37"/>
      <c r="O7" s="37"/>
      <c r="P7" s="37"/>
      <c r="Q7" s="46"/>
    </row>
    <row r="8" spans="1:27" ht="20.45" customHeight="1">
      <c r="D8" s="46"/>
      <c r="E8" s="23"/>
      <c r="F8" s="26"/>
      <c r="G8" s="37"/>
      <c r="H8" s="37"/>
      <c r="I8" s="37"/>
      <c r="J8" s="37"/>
      <c r="K8" s="37"/>
      <c r="L8" s="37"/>
      <c r="M8" s="37"/>
      <c r="N8" s="37"/>
      <c r="O8" s="37"/>
      <c r="P8" s="37"/>
      <c r="Q8" s="46"/>
    </row>
    <row r="9" spans="1:27" ht="20.45" customHeight="1">
      <c r="D9" s="46"/>
      <c r="E9" s="23"/>
      <c r="F9" s="26"/>
      <c r="G9" s="37"/>
      <c r="H9" s="37"/>
      <c r="I9" s="37"/>
      <c r="J9" s="37"/>
      <c r="K9" s="37"/>
      <c r="L9" s="37"/>
      <c r="M9" s="37"/>
      <c r="N9" s="37"/>
      <c r="O9" s="37"/>
      <c r="P9" s="37"/>
      <c r="Q9" s="46"/>
    </row>
    <row r="10" spans="1:27" ht="20.45" customHeight="1">
      <c r="D10" s="46"/>
      <c r="E10" s="23"/>
      <c r="F10" s="26"/>
      <c r="G10" s="37"/>
      <c r="H10" s="37"/>
      <c r="I10" s="37"/>
      <c r="J10" s="37"/>
      <c r="K10" s="37"/>
      <c r="L10" s="37"/>
      <c r="M10" s="37"/>
      <c r="N10" s="37"/>
      <c r="O10" s="37"/>
      <c r="P10" s="37"/>
      <c r="Q10" s="46"/>
    </row>
    <row r="11" spans="1:27" ht="20.45" customHeight="1">
      <c r="D11" s="46"/>
      <c r="E11" s="23"/>
      <c r="F11" s="26"/>
      <c r="G11" s="37"/>
      <c r="H11" s="37"/>
      <c r="I11" s="37"/>
      <c r="J11" s="37"/>
      <c r="K11" s="37"/>
      <c r="L11" s="37"/>
      <c r="M11" s="37"/>
      <c r="N11" s="37"/>
      <c r="O11" s="37"/>
      <c r="P11" s="37"/>
      <c r="Q11" s="46"/>
    </row>
    <row r="12" spans="1:27" ht="20.45" customHeight="1">
      <c r="D12" s="46"/>
      <c r="E12" s="23"/>
      <c r="F12" s="26"/>
      <c r="G12" s="37"/>
      <c r="H12" s="37"/>
      <c r="I12" s="37"/>
      <c r="J12" s="37"/>
      <c r="K12" s="37"/>
      <c r="L12" s="37"/>
      <c r="M12" s="37"/>
      <c r="N12" s="37"/>
      <c r="O12" s="37"/>
      <c r="P12" s="37"/>
      <c r="Q12" s="46"/>
    </row>
    <row r="13" spans="1:27" ht="20.45" customHeight="1">
      <c r="D13" s="46"/>
      <c r="E13" s="23"/>
      <c r="F13" s="26"/>
      <c r="G13" s="37"/>
      <c r="H13" s="37"/>
      <c r="I13" s="37"/>
      <c r="J13" s="37"/>
      <c r="K13" s="37"/>
      <c r="L13" s="37"/>
      <c r="M13" s="37"/>
      <c r="N13" s="37"/>
      <c r="O13" s="37"/>
      <c r="P13" s="37"/>
      <c r="Q13" s="46"/>
    </row>
    <row r="14" spans="1:27" ht="20.45" customHeight="1">
      <c r="D14" s="46"/>
      <c r="E14" s="23"/>
      <c r="F14" s="26"/>
      <c r="G14" s="37"/>
      <c r="H14" s="37"/>
      <c r="I14" s="37"/>
      <c r="J14" s="37"/>
      <c r="K14" s="37"/>
      <c r="L14" s="37"/>
      <c r="M14" s="37"/>
      <c r="N14" s="37"/>
      <c r="O14" s="37"/>
      <c r="P14" s="37"/>
      <c r="Q14" s="46"/>
    </row>
    <row r="15" spans="1:27" ht="20.45" customHeight="1">
      <c r="D15" s="46"/>
      <c r="E15" s="23"/>
      <c r="F15" s="26"/>
      <c r="G15" s="37"/>
      <c r="H15" s="37"/>
      <c r="I15" s="37"/>
      <c r="J15" s="37"/>
      <c r="K15" s="37"/>
      <c r="L15" s="37"/>
      <c r="M15" s="37"/>
      <c r="N15" s="37"/>
      <c r="O15" s="37"/>
      <c r="P15" s="37"/>
      <c r="Q15" s="46"/>
    </row>
    <row r="16" spans="1:27" ht="20.45" customHeight="1">
      <c r="D16" s="46"/>
      <c r="E16" s="23"/>
      <c r="F16" s="26"/>
      <c r="G16" s="37"/>
      <c r="H16" s="37"/>
      <c r="I16" s="37"/>
      <c r="J16" s="37"/>
      <c r="K16" s="37"/>
      <c r="L16" s="37"/>
      <c r="M16" s="37"/>
      <c r="N16" s="37"/>
      <c r="O16" s="37"/>
      <c r="P16" s="37"/>
      <c r="Q16" s="46"/>
    </row>
    <row r="17" spans="2:17" ht="20.45" customHeight="1">
      <c r="D17" s="46"/>
      <c r="E17" s="23"/>
      <c r="F17" s="26"/>
      <c r="G17" s="37"/>
      <c r="H17" s="37"/>
      <c r="I17" s="37"/>
      <c r="J17" s="37"/>
      <c r="K17" s="37"/>
      <c r="L17" s="37"/>
      <c r="M17" s="37"/>
      <c r="N17" s="37"/>
      <c r="O17" s="37"/>
      <c r="P17" s="37"/>
      <c r="Q17" s="46"/>
    </row>
    <row r="18" spans="2:17" ht="20.45" customHeight="1">
      <c r="D18" s="46"/>
      <c r="E18" s="23"/>
      <c r="F18" s="26"/>
      <c r="G18" s="37"/>
      <c r="H18" s="37"/>
      <c r="I18" s="37"/>
      <c r="J18" s="37"/>
      <c r="K18" s="37"/>
      <c r="L18" s="37"/>
      <c r="M18" s="37"/>
      <c r="N18" s="37"/>
      <c r="O18" s="37"/>
      <c r="P18" s="37"/>
      <c r="Q18" s="46"/>
    </row>
    <row r="19" spans="2:17" ht="20.45" customHeight="1">
      <c r="D19" s="46"/>
      <c r="E19" s="23"/>
      <c r="F19" s="26"/>
      <c r="G19" s="37"/>
      <c r="H19" s="37"/>
      <c r="I19" s="37"/>
      <c r="J19" s="37"/>
      <c r="K19" s="37"/>
      <c r="L19" s="37"/>
      <c r="M19" s="37"/>
      <c r="N19" s="37"/>
      <c r="O19" s="37"/>
      <c r="P19" s="37"/>
      <c r="Q19" s="46"/>
    </row>
    <row r="20" spans="2:17" ht="20.45" customHeight="1">
      <c r="D20" s="46"/>
      <c r="E20" s="23"/>
      <c r="F20" s="26"/>
      <c r="G20" s="37"/>
      <c r="H20" s="37"/>
      <c r="I20" s="37"/>
      <c r="J20" s="37"/>
      <c r="K20" s="37"/>
      <c r="L20" s="37"/>
      <c r="M20" s="37"/>
      <c r="N20" s="37"/>
      <c r="O20" s="37"/>
      <c r="P20" s="37"/>
      <c r="Q20" s="46"/>
    </row>
    <row r="21" spans="2:17" ht="20.45" customHeight="1">
      <c r="D21" s="46"/>
      <c r="E21" s="23"/>
      <c r="F21" s="26"/>
      <c r="G21" s="37"/>
      <c r="H21" s="37"/>
      <c r="I21" s="37"/>
      <c r="J21" s="37"/>
      <c r="K21" s="37"/>
      <c r="L21" s="37"/>
      <c r="M21" s="37"/>
      <c r="N21" s="37"/>
      <c r="O21" s="37"/>
      <c r="P21" s="37"/>
      <c r="Q21" s="46"/>
    </row>
    <row r="22" spans="2:17" ht="20.45" customHeight="1">
      <c r="D22" s="46"/>
      <c r="E22" s="23"/>
      <c r="F22" s="26"/>
      <c r="G22" s="37"/>
      <c r="H22" s="37"/>
      <c r="I22" s="37"/>
      <c r="J22" s="37"/>
      <c r="K22" s="37"/>
      <c r="L22" s="37"/>
      <c r="M22" s="37"/>
      <c r="N22" s="37"/>
      <c r="O22" s="37"/>
      <c r="P22" s="37"/>
      <c r="Q22" s="46"/>
    </row>
    <row r="23" spans="2:17" ht="20.45" customHeight="1">
      <c r="D23" s="46"/>
      <c r="E23" s="23"/>
      <c r="F23" s="26"/>
      <c r="G23" s="37"/>
      <c r="H23" s="37"/>
      <c r="I23" s="37"/>
      <c r="J23" s="37"/>
      <c r="K23" s="37"/>
      <c r="L23" s="37"/>
      <c r="M23" s="37"/>
      <c r="N23" s="37"/>
      <c r="O23" s="37"/>
      <c r="P23" s="37"/>
      <c r="Q23" s="46"/>
    </row>
    <row r="24" spans="2:17" ht="20.45" customHeight="1">
      <c r="D24" s="46"/>
      <c r="E24" s="23"/>
      <c r="F24" s="26"/>
      <c r="G24" s="37"/>
      <c r="H24" s="37"/>
      <c r="I24" s="37"/>
      <c r="J24" s="37"/>
      <c r="K24" s="37"/>
      <c r="L24" s="37"/>
      <c r="M24" s="37"/>
      <c r="N24" s="37"/>
      <c r="O24" s="37"/>
      <c r="P24" s="37"/>
      <c r="Q24" s="46"/>
    </row>
    <row r="25" spans="2:17" ht="20.45" customHeight="1">
      <c r="D25" s="46"/>
      <c r="E25" s="23"/>
      <c r="F25" s="26"/>
      <c r="G25" s="37"/>
      <c r="H25" s="37"/>
      <c r="I25" s="37"/>
      <c r="J25" s="37"/>
      <c r="K25" s="37"/>
      <c r="L25" s="37"/>
      <c r="M25" s="37"/>
      <c r="N25" s="37"/>
      <c r="O25" s="37"/>
      <c r="P25" s="37"/>
      <c r="Q25" s="46"/>
    </row>
    <row r="26" spans="2:17" ht="20.45" customHeight="1">
      <c r="D26" s="46"/>
      <c r="E26" s="23"/>
      <c r="F26" s="26"/>
      <c r="G26" s="37"/>
      <c r="H26" s="37"/>
      <c r="I26" s="37"/>
      <c r="J26" s="37"/>
      <c r="K26" s="37"/>
      <c r="L26" s="37"/>
      <c r="M26" s="37"/>
      <c r="N26" s="37"/>
      <c r="O26" s="37"/>
      <c r="P26" s="37"/>
      <c r="Q26" s="46"/>
    </row>
    <row r="27" spans="2:17" ht="20.45" customHeight="1">
      <c r="D27" s="46"/>
      <c r="E27" s="23"/>
      <c r="F27" s="26"/>
      <c r="G27" s="37"/>
      <c r="H27" s="37"/>
      <c r="I27" s="37"/>
      <c r="J27" s="37"/>
      <c r="K27" s="37"/>
      <c r="L27" s="37"/>
      <c r="M27" s="37"/>
      <c r="N27" s="37"/>
      <c r="O27" s="37"/>
      <c r="P27" s="37"/>
      <c r="Q27" s="46"/>
    </row>
    <row r="28" spans="2:17" ht="20.45" customHeight="1">
      <c r="D28" s="46"/>
      <c r="E28" s="23"/>
      <c r="F28" s="26"/>
      <c r="G28" s="37"/>
      <c r="H28" s="37"/>
      <c r="I28" s="37"/>
      <c r="J28" s="37"/>
      <c r="K28" s="37"/>
      <c r="L28" s="37"/>
      <c r="M28" s="37"/>
      <c r="N28" s="37"/>
      <c r="O28" s="37"/>
      <c r="P28" s="37"/>
      <c r="Q28" s="46"/>
    </row>
    <row r="29" spans="2:17" ht="20.45" customHeight="1">
      <c r="C29" s="20" t="s">
        <v>452</v>
      </c>
      <c r="D29" s="46" t="s">
        <v>406</v>
      </c>
      <c r="E29" s="23"/>
      <c r="F29" s="26"/>
      <c r="G29" s="37"/>
      <c r="H29" s="37"/>
      <c r="I29" s="37"/>
      <c r="J29" s="37"/>
      <c r="K29" s="37"/>
      <c r="L29" s="37"/>
      <c r="M29" s="37"/>
      <c r="N29" s="37"/>
      <c r="O29" s="37"/>
      <c r="P29" s="37"/>
      <c r="Q29" s="46"/>
    </row>
    <row r="30" spans="2:17" ht="20.45" customHeight="1">
      <c r="B30" s="20" t="s">
        <v>448</v>
      </c>
      <c r="D30" s="301" t="s">
        <v>451</v>
      </c>
      <c r="E30" s="302"/>
      <c r="F30" s="302"/>
      <c r="G30" s="302"/>
      <c r="H30" s="302"/>
      <c r="I30" s="302"/>
      <c r="J30" s="302"/>
      <c r="K30" s="302"/>
      <c r="L30" s="302"/>
      <c r="M30" s="302"/>
      <c r="N30" s="302"/>
      <c r="O30" s="302"/>
      <c r="P30" s="302"/>
      <c r="Q30" s="303"/>
    </row>
    <row r="31" spans="2:17" ht="20.45" customHeight="1">
      <c r="B31" s="20" t="s">
        <v>430</v>
      </c>
      <c r="D31" s="46" t="s">
        <v>157</v>
      </c>
      <c r="E31" s="23"/>
      <c r="F31" s="26" t="s">
        <v>387</v>
      </c>
      <c r="G31" s="37">
        <v>1</v>
      </c>
      <c r="H31" s="37"/>
      <c r="I31" s="37"/>
      <c r="J31" s="37"/>
      <c r="K31" s="37"/>
      <c r="L31" s="37"/>
      <c r="M31" s="37"/>
      <c r="N31" s="37"/>
      <c r="O31" s="37"/>
      <c r="P31" s="37"/>
      <c r="Q31" s="46"/>
    </row>
    <row r="32" spans="2:17" ht="20.45" customHeight="1">
      <c r="B32" s="20" t="s">
        <v>434</v>
      </c>
      <c r="D32" s="46" t="s">
        <v>158</v>
      </c>
      <c r="E32" s="23"/>
      <c r="F32" s="26" t="s">
        <v>387</v>
      </c>
      <c r="G32" s="37">
        <v>1</v>
      </c>
      <c r="H32" s="37"/>
      <c r="I32" s="37"/>
      <c r="J32" s="37"/>
      <c r="K32" s="37"/>
      <c r="L32" s="37"/>
      <c r="M32" s="37"/>
      <c r="N32" s="37"/>
      <c r="O32" s="37"/>
      <c r="P32" s="37"/>
      <c r="Q32" s="46"/>
    </row>
    <row r="33" spans="4:17" ht="20.45" customHeight="1">
      <c r="D33" s="46"/>
      <c r="E33" s="23"/>
      <c r="F33" s="26"/>
      <c r="G33" s="37"/>
      <c r="H33" s="37"/>
      <c r="I33" s="37"/>
      <c r="J33" s="37"/>
      <c r="K33" s="37"/>
      <c r="L33" s="37"/>
      <c r="M33" s="37"/>
      <c r="N33" s="37"/>
      <c r="O33" s="37"/>
      <c r="P33" s="37"/>
      <c r="Q33" s="46"/>
    </row>
    <row r="34" spans="4:17" ht="20.45" customHeight="1">
      <c r="D34" s="46"/>
      <c r="E34" s="23"/>
      <c r="F34" s="26"/>
      <c r="G34" s="37"/>
      <c r="H34" s="37"/>
      <c r="I34" s="37"/>
      <c r="J34" s="37"/>
      <c r="K34" s="37"/>
      <c r="L34" s="37"/>
      <c r="M34" s="37"/>
      <c r="N34" s="37"/>
      <c r="O34" s="37"/>
      <c r="P34" s="37"/>
      <c r="Q34" s="46"/>
    </row>
    <row r="35" spans="4:17" ht="20.45" customHeight="1">
      <c r="D35" s="46"/>
      <c r="E35" s="23"/>
      <c r="F35" s="26"/>
      <c r="G35" s="37"/>
      <c r="H35" s="37"/>
      <c r="I35" s="37"/>
      <c r="J35" s="37"/>
      <c r="K35" s="37"/>
      <c r="L35" s="37"/>
      <c r="M35" s="37"/>
      <c r="N35" s="37"/>
      <c r="O35" s="37"/>
      <c r="P35" s="37"/>
      <c r="Q35" s="46"/>
    </row>
    <row r="36" spans="4:17" ht="20.45" customHeight="1">
      <c r="D36" s="46"/>
      <c r="E36" s="23"/>
      <c r="F36" s="26"/>
      <c r="G36" s="37"/>
      <c r="H36" s="37"/>
      <c r="I36" s="37"/>
      <c r="J36" s="37"/>
      <c r="K36" s="37"/>
      <c r="L36" s="37"/>
      <c r="M36" s="37"/>
      <c r="N36" s="37"/>
      <c r="O36" s="37"/>
      <c r="P36" s="37"/>
      <c r="Q36" s="46"/>
    </row>
    <row r="37" spans="4:17" ht="20.45" customHeight="1">
      <c r="D37" s="46"/>
      <c r="E37" s="23"/>
      <c r="F37" s="26"/>
      <c r="G37" s="37"/>
      <c r="H37" s="37"/>
      <c r="I37" s="37"/>
      <c r="J37" s="37"/>
      <c r="K37" s="37"/>
      <c r="L37" s="37"/>
      <c r="M37" s="37"/>
      <c r="N37" s="37"/>
      <c r="O37" s="37"/>
      <c r="P37" s="37"/>
      <c r="Q37" s="46"/>
    </row>
    <row r="38" spans="4:17" ht="20.45" customHeight="1">
      <c r="D38" s="46"/>
      <c r="E38" s="23"/>
      <c r="F38" s="26"/>
      <c r="G38" s="37"/>
      <c r="H38" s="37"/>
      <c r="I38" s="37"/>
      <c r="J38" s="37"/>
      <c r="K38" s="37"/>
      <c r="L38" s="37"/>
      <c r="M38" s="37"/>
      <c r="N38" s="37"/>
      <c r="O38" s="37"/>
      <c r="P38" s="37"/>
      <c r="Q38" s="46"/>
    </row>
    <row r="39" spans="4:17" ht="20.45" customHeight="1">
      <c r="D39" s="46"/>
      <c r="E39" s="23"/>
      <c r="F39" s="26"/>
      <c r="G39" s="37"/>
      <c r="H39" s="37"/>
      <c r="I39" s="37"/>
      <c r="J39" s="37"/>
      <c r="K39" s="37"/>
      <c r="L39" s="37"/>
      <c r="M39" s="37"/>
      <c r="N39" s="37"/>
      <c r="O39" s="37"/>
      <c r="P39" s="37"/>
      <c r="Q39" s="46"/>
    </row>
    <row r="40" spans="4:17" ht="20.45" customHeight="1">
      <c r="D40" s="46"/>
      <c r="E40" s="23"/>
      <c r="F40" s="26"/>
      <c r="G40" s="37"/>
      <c r="H40" s="37"/>
      <c r="I40" s="37"/>
      <c r="J40" s="37"/>
      <c r="K40" s="37"/>
      <c r="L40" s="37"/>
      <c r="M40" s="37"/>
      <c r="N40" s="37"/>
      <c r="O40" s="37"/>
      <c r="P40" s="37"/>
      <c r="Q40" s="46"/>
    </row>
    <row r="41" spans="4:17" ht="20.45" customHeight="1">
      <c r="D41" s="46"/>
      <c r="E41" s="23"/>
      <c r="F41" s="26"/>
      <c r="G41" s="37"/>
      <c r="H41" s="37"/>
      <c r="I41" s="37"/>
      <c r="J41" s="37"/>
      <c r="K41" s="37"/>
      <c r="L41" s="37"/>
      <c r="M41" s="37"/>
      <c r="N41" s="37"/>
      <c r="O41" s="37"/>
      <c r="P41" s="37"/>
      <c r="Q41" s="46"/>
    </row>
    <row r="42" spans="4:17" ht="20.45" customHeight="1">
      <c r="D42" s="46"/>
      <c r="E42" s="23"/>
      <c r="F42" s="26"/>
      <c r="G42" s="37"/>
      <c r="H42" s="37"/>
      <c r="I42" s="37"/>
      <c r="J42" s="37"/>
      <c r="K42" s="37"/>
      <c r="L42" s="37"/>
      <c r="M42" s="37"/>
      <c r="N42" s="37"/>
      <c r="O42" s="37"/>
      <c r="P42" s="37"/>
      <c r="Q42" s="46"/>
    </row>
    <row r="43" spans="4:17" ht="20.45" customHeight="1">
      <c r="D43" s="46"/>
      <c r="E43" s="23"/>
      <c r="F43" s="26"/>
      <c r="G43" s="37"/>
      <c r="H43" s="37"/>
      <c r="I43" s="37"/>
      <c r="J43" s="37"/>
      <c r="K43" s="37"/>
      <c r="L43" s="37"/>
      <c r="M43" s="37"/>
      <c r="N43" s="37"/>
      <c r="O43" s="37"/>
      <c r="P43" s="37"/>
      <c r="Q43" s="46"/>
    </row>
    <row r="44" spans="4:17" ht="20.45" customHeight="1">
      <c r="D44" s="46"/>
      <c r="E44" s="23"/>
      <c r="F44" s="26"/>
      <c r="G44" s="37"/>
      <c r="H44" s="37"/>
      <c r="I44" s="37"/>
      <c r="J44" s="37"/>
      <c r="K44" s="37"/>
      <c r="L44" s="37"/>
      <c r="M44" s="37"/>
      <c r="N44" s="37"/>
      <c r="O44" s="37"/>
      <c r="P44" s="37"/>
      <c r="Q44" s="46"/>
    </row>
    <row r="45" spans="4:17" ht="20.45" customHeight="1">
      <c r="D45" s="46"/>
      <c r="E45" s="23"/>
      <c r="F45" s="26"/>
      <c r="G45" s="37"/>
      <c r="H45" s="37"/>
      <c r="I45" s="37"/>
      <c r="J45" s="37"/>
      <c r="K45" s="37"/>
      <c r="L45" s="37"/>
      <c r="M45" s="37"/>
      <c r="N45" s="37"/>
      <c r="O45" s="37"/>
      <c r="P45" s="37"/>
      <c r="Q45" s="46"/>
    </row>
    <row r="46" spans="4:17" ht="20.45" customHeight="1">
      <c r="D46" s="46"/>
      <c r="E46" s="23"/>
      <c r="F46" s="26"/>
      <c r="G46" s="37"/>
      <c r="H46" s="37"/>
      <c r="I46" s="37"/>
      <c r="J46" s="37"/>
      <c r="K46" s="37"/>
      <c r="L46" s="37"/>
      <c r="M46" s="37"/>
      <c r="N46" s="37"/>
      <c r="O46" s="37"/>
      <c r="P46" s="37"/>
      <c r="Q46" s="46"/>
    </row>
    <row r="47" spans="4:17" ht="20.45" customHeight="1">
      <c r="D47" s="46"/>
      <c r="E47" s="23"/>
      <c r="F47" s="26"/>
      <c r="G47" s="37"/>
      <c r="H47" s="37"/>
      <c r="I47" s="37"/>
      <c r="J47" s="37"/>
      <c r="K47" s="37"/>
      <c r="L47" s="37"/>
      <c r="M47" s="37"/>
      <c r="N47" s="37"/>
      <c r="O47" s="37"/>
      <c r="P47" s="37"/>
      <c r="Q47" s="46"/>
    </row>
    <row r="48" spans="4:17" ht="20.45" customHeight="1">
      <c r="D48" s="46"/>
      <c r="E48" s="23"/>
      <c r="F48" s="26"/>
      <c r="G48" s="37"/>
      <c r="H48" s="37"/>
      <c r="I48" s="37"/>
      <c r="J48" s="37"/>
      <c r="K48" s="37"/>
      <c r="L48" s="37"/>
      <c r="M48" s="37"/>
      <c r="N48" s="37"/>
      <c r="O48" s="37"/>
      <c r="P48" s="37"/>
      <c r="Q48" s="46"/>
    </row>
    <row r="49" spans="2:17" ht="20.45" customHeight="1">
      <c r="D49" s="46"/>
      <c r="E49" s="23"/>
      <c r="F49" s="26"/>
      <c r="G49" s="37"/>
      <c r="H49" s="37"/>
      <c r="I49" s="37"/>
      <c r="J49" s="37"/>
      <c r="K49" s="37"/>
      <c r="L49" s="37"/>
      <c r="M49" s="37"/>
      <c r="N49" s="37"/>
      <c r="O49" s="37"/>
      <c r="P49" s="37"/>
      <c r="Q49" s="46"/>
    </row>
    <row r="50" spans="2:17" ht="20.45" customHeight="1">
      <c r="D50" s="46"/>
      <c r="E50" s="23"/>
      <c r="F50" s="26"/>
      <c r="G50" s="37"/>
      <c r="H50" s="37"/>
      <c r="I50" s="37"/>
      <c r="J50" s="37"/>
      <c r="K50" s="37"/>
      <c r="L50" s="37"/>
      <c r="M50" s="37"/>
      <c r="N50" s="37"/>
      <c r="O50" s="37"/>
      <c r="P50" s="37"/>
      <c r="Q50" s="46"/>
    </row>
    <row r="51" spans="2:17" ht="20.45" customHeight="1">
      <c r="D51" s="46"/>
      <c r="E51" s="23"/>
      <c r="F51" s="26"/>
      <c r="G51" s="37"/>
      <c r="H51" s="37"/>
      <c r="I51" s="37"/>
      <c r="J51" s="37"/>
      <c r="K51" s="37"/>
      <c r="L51" s="37"/>
      <c r="M51" s="37"/>
      <c r="N51" s="37"/>
      <c r="O51" s="37"/>
      <c r="P51" s="37"/>
      <c r="Q51" s="46"/>
    </row>
    <row r="52" spans="2:17" ht="20.45" customHeight="1">
      <c r="D52" s="46"/>
      <c r="E52" s="23"/>
      <c r="F52" s="26"/>
      <c r="G52" s="37"/>
      <c r="H52" s="37"/>
      <c r="I52" s="37"/>
      <c r="J52" s="37"/>
      <c r="K52" s="37"/>
      <c r="L52" s="37"/>
      <c r="M52" s="37"/>
      <c r="N52" s="37"/>
      <c r="O52" s="37"/>
      <c r="P52" s="37"/>
      <c r="Q52" s="46"/>
    </row>
    <row r="53" spans="2:17" ht="20.45" customHeight="1">
      <c r="D53" s="46"/>
      <c r="E53" s="23"/>
      <c r="F53" s="26"/>
      <c r="G53" s="37"/>
      <c r="H53" s="37"/>
      <c r="I53" s="37"/>
      <c r="J53" s="37"/>
      <c r="K53" s="37"/>
      <c r="L53" s="37"/>
      <c r="M53" s="37"/>
      <c r="N53" s="37"/>
      <c r="O53" s="37"/>
      <c r="P53" s="37"/>
      <c r="Q53" s="46"/>
    </row>
    <row r="54" spans="2:17" ht="20.45" customHeight="1">
      <c r="D54" s="46"/>
      <c r="E54" s="23"/>
      <c r="F54" s="26"/>
      <c r="G54" s="37"/>
      <c r="H54" s="37"/>
      <c r="I54" s="37"/>
      <c r="J54" s="37"/>
      <c r="K54" s="37"/>
      <c r="L54" s="37"/>
      <c r="M54" s="37"/>
      <c r="N54" s="37"/>
      <c r="O54" s="37"/>
      <c r="P54" s="37"/>
      <c r="Q54" s="46"/>
    </row>
    <row r="55" spans="2:17" ht="20.45" customHeight="1">
      <c r="B55" s="20" t="s">
        <v>450</v>
      </c>
      <c r="C55" s="20" t="s">
        <v>452</v>
      </c>
      <c r="D55" s="46" t="s">
        <v>406</v>
      </c>
      <c r="E55" s="23"/>
      <c r="F55" s="26"/>
      <c r="G55" s="37"/>
      <c r="H55" s="37"/>
      <c r="I55" s="37"/>
      <c r="J55" s="37"/>
      <c r="K55" s="37"/>
      <c r="L55" s="37"/>
      <c r="M55" s="37"/>
      <c r="N55" s="37"/>
      <c r="O55" s="37"/>
      <c r="P55" s="37"/>
      <c r="Q55" s="46"/>
    </row>
  </sheetData>
  <mergeCells count="15">
    <mergeCell ref="D4:Q4"/>
    <mergeCell ref="D30:Q30"/>
    <mergeCell ref="J2:L2"/>
    <mergeCell ref="M2:N2"/>
    <mergeCell ref="D1:Q1"/>
    <mergeCell ref="A2:A3"/>
    <mergeCell ref="Q2:Q3"/>
    <mergeCell ref="B2:B3"/>
    <mergeCell ref="C2:C3"/>
    <mergeCell ref="E2:E3"/>
    <mergeCell ref="F2:F3"/>
    <mergeCell ref="G2:G3"/>
    <mergeCell ref="H2:I2"/>
    <mergeCell ref="P2:P3"/>
    <mergeCell ref="D2:D3"/>
  </mergeCells>
  <phoneticPr fontId="7" type="noConversion"/>
  <printOptions horizontalCentered="1" verticalCentered="1"/>
  <pageMargins left="0.74803149606299213" right="0.35433070866141736" top="0.59055118110236227" bottom="0.59055118110236227" header="0.51181102362204722" footer="0.47244094488188981"/>
  <pageSetup paperSize="9" scale="85" orientation="landscape" verticalDpi="0" r:id="rId1"/>
  <headerFooter alignWithMargins="0"/>
</worksheet>
</file>

<file path=xl/worksheets/sheet17.xml><?xml version="1.0" encoding="utf-8"?>
<worksheet xmlns="http://schemas.openxmlformats.org/spreadsheetml/2006/main" xmlns:r="http://schemas.openxmlformats.org/officeDocument/2006/relationships">
  <sheetPr>
    <tabColor rgb="FFFF0000"/>
  </sheetPr>
  <dimension ref="A1:AE81"/>
  <sheetViews>
    <sheetView topLeftCell="D1" workbookViewId="0">
      <pane ySplit="3" topLeftCell="A4" activePane="bottomLeft" state="frozen"/>
      <selection activeCell="D4" sqref="D4:Q4"/>
      <selection pane="bottomLeft" activeCell="H5" sqref="H5"/>
    </sheetView>
  </sheetViews>
  <sheetFormatPr defaultRowHeight="23.1" customHeight="1"/>
  <cols>
    <col min="1" max="1" width="12.109375" style="20" hidden="1" customWidth="1"/>
    <col min="2" max="2" width="17.44140625" style="20" hidden="1" customWidth="1"/>
    <col min="3" max="3" width="20.6640625" style="20" hidden="1" customWidth="1"/>
    <col min="4" max="4" width="24.33203125" style="20" customWidth="1"/>
    <col min="5" max="5" width="25.33203125" style="20" customWidth="1"/>
    <col min="6" max="6" width="4.21875" style="25" customWidth="1"/>
    <col min="7" max="7" width="10" style="21" customWidth="1"/>
    <col min="8" max="8" width="13" style="36" customWidth="1"/>
    <col min="9" max="9" width="13.21875" style="36" customWidth="1"/>
    <col min="10" max="10" width="5.5546875" style="36" hidden="1" customWidth="1"/>
    <col min="11" max="11" width="10.44140625" style="36" customWidth="1"/>
    <col min="12" max="12" width="11.77734375" style="36" customWidth="1"/>
    <col min="13" max="13" width="8.44140625" style="36" customWidth="1"/>
    <col min="14" max="14" width="9.109375" style="36" customWidth="1"/>
    <col min="15" max="15" width="6" style="36" hidden="1" customWidth="1"/>
    <col min="16" max="16" width="13" style="36" customWidth="1"/>
    <col min="17" max="17" width="11.109375" style="20" customWidth="1"/>
    <col min="18" max="26" width="8.88671875" style="2"/>
    <col min="27" max="31" width="11.77734375" style="36" customWidth="1"/>
    <col min="32" max="16384" width="8.88671875" style="2"/>
  </cols>
  <sheetData>
    <row r="1" spans="1:31" ht="23.1" customHeight="1">
      <c r="A1" s="20" t="s">
        <v>449</v>
      </c>
      <c r="B1" s="20" t="s">
        <v>438</v>
      </c>
      <c r="D1" s="316" t="s">
        <v>439</v>
      </c>
      <c r="E1" s="317"/>
      <c r="F1" s="317"/>
      <c r="G1" s="317"/>
      <c r="H1" s="317"/>
      <c r="I1" s="317"/>
      <c r="J1" s="317"/>
      <c r="K1" s="317"/>
      <c r="L1" s="317"/>
      <c r="M1" s="317"/>
      <c r="N1" s="317"/>
      <c r="W1" s="315" t="s">
        <v>70</v>
      </c>
      <c r="X1" s="315"/>
      <c r="Y1" s="315"/>
      <c r="Z1" s="59"/>
      <c r="AA1" s="59" t="s">
        <v>75</v>
      </c>
      <c r="AB1" s="59"/>
      <c r="AC1" s="59"/>
      <c r="AD1" s="59"/>
      <c r="AE1" s="59"/>
    </row>
    <row r="2" spans="1:31" s="17" customFormat="1" ht="23.1" customHeight="1">
      <c r="A2" s="296" t="s">
        <v>57</v>
      </c>
      <c r="B2" s="296" t="s">
        <v>23</v>
      </c>
      <c r="C2" s="297" t="s">
        <v>20</v>
      </c>
      <c r="D2" s="298" t="s">
        <v>64</v>
      </c>
      <c r="E2" s="298" t="s">
        <v>65</v>
      </c>
      <c r="F2" s="299" t="s">
        <v>0</v>
      </c>
      <c r="G2" s="299" t="s">
        <v>1</v>
      </c>
      <c r="H2" s="300" t="s">
        <v>26</v>
      </c>
      <c r="I2" s="300"/>
      <c r="J2" s="300" t="s">
        <v>27</v>
      </c>
      <c r="K2" s="300"/>
      <c r="L2" s="300"/>
      <c r="M2" s="300" t="s">
        <v>28</v>
      </c>
      <c r="N2" s="300"/>
      <c r="O2" s="53"/>
      <c r="P2" s="300" t="s">
        <v>41</v>
      </c>
      <c r="Q2" s="298" t="s">
        <v>32</v>
      </c>
      <c r="W2" s="17" t="s">
        <v>71</v>
      </c>
      <c r="X2" s="17" t="s">
        <v>72</v>
      </c>
      <c r="Y2" s="17" t="s">
        <v>73</v>
      </c>
      <c r="Z2" s="17" t="s">
        <v>74</v>
      </c>
      <c r="AA2" s="39" t="s">
        <v>125</v>
      </c>
      <c r="AB2" s="39" t="s">
        <v>124</v>
      </c>
      <c r="AC2" s="39" t="s">
        <v>76</v>
      </c>
      <c r="AD2" s="39" t="s">
        <v>78</v>
      </c>
      <c r="AE2" s="39" t="s">
        <v>77</v>
      </c>
    </row>
    <row r="3" spans="1:31" s="17" customFormat="1" ht="23.1" customHeight="1">
      <c r="A3" s="296"/>
      <c r="B3" s="296"/>
      <c r="C3" s="297"/>
      <c r="D3" s="298"/>
      <c r="E3" s="298"/>
      <c r="F3" s="299"/>
      <c r="G3" s="299"/>
      <c r="H3" s="53" t="s">
        <v>42</v>
      </c>
      <c r="I3" s="53" t="s">
        <v>43</v>
      </c>
      <c r="J3" s="53" t="s">
        <v>1</v>
      </c>
      <c r="K3" s="53" t="s">
        <v>42</v>
      </c>
      <c r="L3" s="53" t="s">
        <v>43</v>
      </c>
      <c r="M3" s="53" t="s">
        <v>44</v>
      </c>
      <c r="N3" s="53" t="s">
        <v>43</v>
      </c>
      <c r="O3" s="53" t="s">
        <v>45</v>
      </c>
      <c r="P3" s="300"/>
      <c r="Q3" s="298"/>
      <c r="W3" s="2"/>
      <c r="X3" s="2"/>
      <c r="Y3" s="2"/>
      <c r="Z3" s="2"/>
      <c r="AA3" s="36"/>
      <c r="AB3" s="36"/>
      <c r="AC3" s="36"/>
      <c r="AD3" s="36">
        <f>IF(옵션!$C$11 =0, "1", 옵션!$C$11)</f>
        <v>1000</v>
      </c>
      <c r="AE3" s="36">
        <f>IF(옵션!$C$12 =0, "1", 옵션!$C$12)</f>
        <v>1000</v>
      </c>
    </row>
    <row r="4" spans="1:31" ht="23.1" customHeight="1">
      <c r="B4" s="20" t="s">
        <v>448</v>
      </c>
      <c r="D4" s="301" t="s">
        <v>435</v>
      </c>
      <c r="E4" s="302"/>
      <c r="F4" s="302"/>
      <c r="G4" s="302"/>
      <c r="H4" s="302"/>
      <c r="I4" s="302"/>
      <c r="J4" s="302"/>
      <c r="K4" s="302"/>
      <c r="L4" s="302"/>
      <c r="M4" s="302"/>
      <c r="N4" s="302"/>
      <c r="O4" s="302"/>
      <c r="P4" s="302"/>
      <c r="Q4" s="303"/>
    </row>
    <row r="5" spans="1:31" ht="23.1" customHeight="1">
      <c r="A5" s="20" t="s">
        <v>320</v>
      </c>
      <c r="B5" s="20" t="s">
        <v>430</v>
      </c>
      <c r="C5" s="20" t="s">
        <v>166</v>
      </c>
      <c r="D5" s="46" t="s">
        <v>167</v>
      </c>
      <c r="E5" s="46" t="s">
        <v>168</v>
      </c>
      <c r="F5" s="26" t="s">
        <v>169</v>
      </c>
      <c r="G5" s="23">
        <v>43</v>
      </c>
      <c r="H5" s="37"/>
      <c r="I5" s="56"/>
      <c r="J5" s="37"/>
      <c r="K5" s="37"/>
      <c r="L5" s="56"/>
      <c r="M5" s="37"/>
      <c r="N5" s="56"/>
      <c r="O5" s="37"/>
      <c r="P5" s="37"/>
      <c r="Q5" s="46"/>
      <c r="AB5" s="36">
        <f t="shared" ref="AB5:AB12" si="0">I5</f>
        <v>0</v>
      </c>
      <c r="AC5" s="36">
        <f t="shared" ref="AC5:AC15" si="1">G5*H5</f>
        <v>0</v>
      </c>
    </row>
    <row r="6" spans="1:31" ht="23.1" customHeight="1">
      <c r="A6" s="20" t="s">
        <v>321</v>
      </c>
      <c r="B6" s="20" t="s">
        <v>430</v>
      </c>
      <c r="C6" s="20" t="s">
        <v>173</v>
      </c>
      <c r="D6" s="46" t="s">
        <v>167</v>
      </c>
      <c r="E6" s="46" t="s">
        <v>174</v>
      </c>
      <c r="F6" s="26" t="s">
        <v>169</v>
      </c>
      <c r="G6" s="23">
        <v>40</v>
      </c>
      <c r="H6" s="37"/>
      <c r="I6" s="56"/>
      <c r="J6" s="37"/>
      <c r="K6" s="37"/>
      <c r="L6" s="56"/>
      <c r="M6" s="37"/>
      <c r="N6" s="56"/>
      <c r="O6" s="37"/>
      <c r="P6" s="37"/>
      <c r="Q6" s="46"/>
      <c r="AB6" s="36">
        <f t="shared" si="0"/>
        <v>0</v>
      </c>
      <c r="AC6" s="36">
        <f t="shared" si="1"/>
        <v>0</v>
      </c>
    </row>
    <row r="7" spans="1:31" ht="23.1" customHeight="1">
      <c r="A7" s="20" t="s">
        <v>322</v>
      </c>
      <c r="B7" s="20" t="s">
        <v>430</v>
      </c>
      <c r="C7" s="20" t="s">
        <v>175</v>
      </c>
      <c r="D7" s="46" t="s">
        <v>167</v>
      </c>
      <c r="E7" s="46" t="s">
        <v>176</v>
      </c>
      <c r="F7" s="26" t="s">
        <v>169</v>
      </c>
      <c r="G7" s="23">
        <v>32</v>
      </c>
      <c r="H7" s="37"/>
      <c r="I7" s="56"/>
      <c r="J7" s="37"/>
      <c r="K7" s="37"/>
      <c r="L7" s="56"/>
      <c r="M7" s="37"/>
      <c r="N7" s="56"/>
      <c r="O7" s="37"/>
      <c r="P7" s="37"/>
      <c r="Q7" s="46"/>
      <c r="AB7" s="36">
        <f t="shared" si="0"/>
        <v>0</v>
      </c>
      <c r="AC7" s="36">
        <f t="shared" si="1"/>
        <v>0</v>
      </c>
    </row>
    <row r="8" spans="1:31" ht="23.1" customHeight="1">
      <c r="A8" s="20" t="s">
        <v>323</v>
      </c>
      <c r="B8" s="20" t="s">
        <v>430</v>
      </c>
      <c r="C8" s="20" t="s">
        <v>177</v>
      </c>
      <c r="D8" s="46" t="s">
        <v>167</v>
      </c>
      <c r="E8" s="46" t="s">
        <v>178</v>
      </c>
      <c r="F8" s="26" t="s">
        <v>169</v>
      </c>
      <c r="G8" s="23">
        <v>29</v>
      </c>
      <c r="H8" s="37"/>
      <c r="I8" s="56"/>
      <c r="J8" s="37"/>
      <c r="K8" s="37"/>
      <c r="L8" s="56"/>
      <c r="M8" s="37"/>
      <c r="N8" s="56"/>
      <c r="O8" s="37"/>
      <c r="P8" s="37"/>
      <c r="Q8" s="46"/>
      <c r="AB8" s="36">
        <f t="shared" si="0"/>
        <v>0</v>
      </c>
      <c r="AC8" s="36">
        <f t="shared" si="1"/>
        <v>0</v>
      </c>
    </row>
    <row r="9" spans="1:31" ht="23.1" customHeight="1">
      <c r="A9" s="20" t="s">
        <v>324</v>
      </c>
      <c r="B9" s="20" t="s">
        <v>430</v>
      </c>
      <c r="C9" s="20" t="s">
        <v>179</v>
      </c>
      <c r="D9" s="46" t="s">
        <v>180</v>
      </c>
      <c r="E9" s="46" t="s">
        <v>181</v>
      </c>
      <c r="F9" s="26" t="s">
        <v>169</v>
      </c>
      <c r="G9" s="23">
        <v>180</v>
      </c>
      <c r="H9" s="37"/>
      <c r="I9" s="56"/>
      <c r="J9" s="37"/>
      <c r="K9" s="37"/>
      <c r="L9" s="56"/>
      <c r="M9" s="37"/>
      <c r="N9" s="56"/>
      <c r="O9" s="37"/>
      <c r="P9" s="37"/>
      <c r="Q9" s="46"/>
      <c r="AB9" s="36">
        <f t="shared" si="0"/>
        <v>0</v>
      </c>
      <c r="AC9" s="36">
        <f t="shared" si="1"/>
        <v>0</v>
      </c>
    </row>
    <row r="10" spans="1:31" ht="23.1" customHeight="1">
      <c r="A10" s="20" t="s">
        <v>325</v>
      </c>
      <c r="B10" s="20" t="s">
        <v>430</v>
      </c>
      <c r="C10" s="20" t="s">
        <v>185</v>
      </c>
      <c r="D10" s="46" t="s">
        <v>180</v>
      </c>
      <c r="E10" s="46" t="s">
        <v>186</v>
      </c>
      <c r="F10" s="26" t="s">
        <v>169</v>
      </c>
      <c r="G10" s="23">
        <v>70</v>
      </c>
      <c r="H10" s="37"/>
      <c r="I10" s="56"/>
      <c r="J10" s="37"/>
      <c r="K10" s="37"/>
      <c r="L10" s="56"/>
      <c r="M10" s="37"/>
      <c r="N10" s="56"/>
      <c r="O10" s="37"/>
      <c r="P10" s="37"/>
      <c r="Q10" s="46"/>
      <c r="AB10" s="36">
        <f t="shared" si="0"/>
        <v>0</v>
      </c>
      <c r="AC10" s="36">
        <f t="shared" si="1"/>
        <v>0</v>
      </c>
    </row>
    <row r="11" spans="1:31" ht="23.1" customHeight="1">
      <c r="A11" s="20" t="s">
        <v>326</v>
      </c>
      <c r="B11" s="20" t="s">
        <v>430</v>
      </c>
      <c r="C11" s="20" t="s">
        <v>187</v>
      </c>
      <c r="D11" s="46" t="s">
        <v>180</v>
      </c>
      <c r="E11" s="46" t="s">
        <v>188</v>
      </c>
      <c r="F11" s="26" t="s">
        <v>169</v>
      </c>
      <c r="G11" s="23">
        <v>33</v>
      </c>
      <c r="H11" s="37"/>
      <c r="I11" s="56"/>
      <c r="J11" s="37"/>
      <c r="K11" s="37"/>
      <c r="L11" s="56"/>
      <c r="M11" s="37"/>
      <c r="N11" s="56"/>
      <c r="O11" s="37"/>
      <c r="P11" s="37"/>
      <c r="Q11" s="46"/>
      <c r="AB11" s="36">
        <f t="shared" si="0"/>
        <v>0</v>
      </c>
      <c r="AC11" s="36">
        <f t="shared" si="1"/>
        <v>0</v>
      </c>
    </row>
    <row r="12" spans="1:31" ht="23.1" customHeight="1">
      <c r="A12" s="20" t="s">
        <v>327</v>
      </c>
      <c r="B12" s="20" t="s">
        <v>430</v>
      </c>
      <c r="C12" s="20" t="s">
        <v>189</v>
      </c>
      <c r="D12" s="46" t="s">
        <v>180</v>
      </c>
      <c r="E12" s="46" t="s">
        <v>190</v>
      </c>
      <c r="F12" s="26" t="s">
        <v>169</v>
      </c>
      <c r="G12" s="23">
        <v>43</v>
      </c>
      <c r="H12" s="37"/>
      <c r="I12" s="56"/>
      <c r="J12" s="37"/>
      <c r="K12" s="37"/>
      <c r="L12" s="56"/>
      <c r="M12" s="37"/>
      <c r="N12" s="56"/>
      <c r="O12" s="37"/>
      <c r="P12" s="37"/>
      <c r="Q12" s="46"/>
      <c r="AB12" s="36">
        <f t="shared" si="0"/>
        <v>0</v>
      </c>
      <c r="AC12" s="36">
        <f t="shared" si="1"/>
        <v>0</v>
      </c>
    </row>
    <row r="13" spans="1:31" ht="23.1" customHeight="1">
      <c r="A13" s="20" t="s">
        <v>328</v>
      </c>
      <c r="B13" s="20" t="s">
        <v>430</v>
      </c>
      <c r="C13" s="20" t="s">
        <v>191</v>
      </c>
      <c r="D13" s="46" t="s">
        <v>192</v>
      </c>
      <c r="E13" s="46" t="s">
        <v>193</v>
      </c>
      <c r="F13" s="26" t="s">
        <v>169</v>
      </c>
      <c r="G13" s="23">
        <v>816</v>
      </c>
      <c r="H13" s="37"/>
      <c r="I13" s="56"/>
      <c r="J13" s="37"/>
      <c r="K13" s="37"/>
      <c r="L13" s="56"/>
      <c r="M13" s="37"/>
      <c r="N13" s="56"/>
      <c r="O13" s="37"/>
      <c r="P13" s="37"/>
      <c r="Q13" s="46"/>
      <c r="AA13" s="36">
        <f>I13</f>
        <v>0</v>
      </c>
      <c r="AC13" s="36">
        <f t="shared" si="1"/>
        <v>0</v>
      </c>
    </row>
    <row r="14" spans="1:31" ht="23.1" customHeight="1">
      <c r="A14" s="20" t="s">
        <v>329</v>
      </c>
      <c r="B14" s="20" t="s">
        <v>430</v>
      </c>
      <c r="C14" s="20" t="s">
        <v>196</v>
      </c>
      <c r="D14" s="46" t="s">
        <v>192</v>
      </c>
      <c r="E14" s="46" t="s">
        <v>197</v>
      </c>
      <c r="F14" s="26" t="s">
        <v>169</v>
      </c>
      <c r="G14" s="23">
        <v>28</v>
      </c>
      <c r="H14" s="37"/>
      <c r="I14" s="56"/>
      <c r="J14" s="37"/>
      <c r="K14" s="37"/>
      <c r="L14" s="56"/>
      <c r="M14" s="37"/>
      <c r="N14" s="56"/>
      <c r="O14" s="37"/>
      <c r="P14" s="37"/>
      <c r="Q14" s="46"/>
      <c r="AA14" s="36">
        <f>I14</f>
        <v>0</v>
      </c>
      <c r="AC14" s="36">
        <f t="shared" si="1"/>
        <v>0</v>
      </c>
    </row>
    <row r="15" spans="1:31" ht="23.1" customHeight="1">
      <c r="A15" s="20" t="s">
        <v>330</v>
      </c>
      <c r="B15" s="20" t="s">
        <v>430</v>
      </c>
      <c r="C15" s="20" t="s">
        <v>198</v>
      </c>
      <c r="D15" s="46" t="s">
        <v>199</v>
      </c>
      <c r="E15" s="46" t="s">
        <v>200</v>
      </c>
      <c r="F15" s="26" t="s">
        <v>169</v>
      </c>
      <c r="G15" s="23">
        <v>88</v>
      </c>
      <c r="H15" s="37"/>
      <c r="I15" s="56"/>
      <c r="J15" s="37"/>
      <c r="K15" s="37"/>
      <c r="L15" s="56"/>
      <c r="M15" s="37"/>
      <c r="N15" s="56"/>
      <c r="O15" s="37"/>
      <c r="P15" s="37"/>
      <c r="Q15" s="46"/>
      <c r="AC15" s="36">
        <f t="shared" si="1"/>
        <v>0</v>
      </c>
    </row>
    <row r="16" spans="1:31" ht="23.1" customHeight="1">
      <c r="A16" s="20" t="s">
        <v>331</v>
      </c>
      <c r="B16" s="20" t="s">
        <v>430</v>
      </c>
      <c r="C16" s="20" t="s">
        <v>201</v>
      </c>
      <c r="D16" s="46" t="s">
        <v>199</v>
      </c>
      <c r="E16" s="46" t="s">
        <v>202</v>
      </c>
      <c r="F16" s="26" t="s">
        <v>203</v>
      </c>
      <c r="G16" s="23">
        <v>122</v>
      </c>
      <c r="H16" s="37"/>
      <c r="I16" s="56"/>
      <c r="J16" s="37"/>
      <c r="K16" s="37"/>
      <c r="L16" s="56"/>
      <c r="M16" s="37"/>
      <c r="N16" s="56"/>
      <c r="O16" s="37"/>
      <c r="P16" s="37"/>
      <c r="Q16" s="46"/>
    </row>
    <row r="17" spans="1:31" ht="23.1" customHeight="1">
      <c r="A17" s="20" t="s">
        <v>332</v>
      </c>
      <c r="B17" s="20" t="s">
        <v>430</v>
      </c>
      <c r="C17" s="20" t="s">
        <v>205</v>
      </c>
      <c r="D17" s="46" t="s">
        <v>206</v>
      </c>
      <c r="E17" s="46" t="s">
        <v>207</v>
      </c>
      <c r="F17" s="26" t="s">
        <v>203</v>
      </c>
      <c r="G17" s="23">
        <v>94</v>
      </c>
      <c r="H17" s="37"/>
      <c r="I17" s="56"/>
      <c r="J17" s="37"/>
      <c r="K17" s="37"/>
      <c r="L17" s="56"/>
      <c r="M17" s="37"/>
      <c r="N17" s="56"/>
      <c r="O17" s="37"/>
      <c r="P17" s="37"/>
      <c r="Q17" s="46"/>
    </row>
    <row r="18" spans="1:31" ht="23.1" customHeight="1">
      <c r="A18" s="20" t="s">
        <v>333</v>
      </c>
      <c r="B18" s="20" t="s">
        <v>430</v>
      </c>
      <c r="C18" s="20" t="s">
        <v>211</v>
      </c>
      <c r="D18" s="46" t="s">
        <v>206</v>
      </c>
      <c r="E18" s="46" t="s">
        <v>212</v>
      </c>
      <c r="F18" s="26" t="s">
        <v>203</v>
      </c>
      <c r="G18" s="23">
        <v>23</v>
      </c>
      <c r="H18" s="37"/>
      <c r="I18" s="56"/>
      <c r="J18" s="37"/>
      <c r="K18" s="37"/>
      <c r="L18" s="56"/>
      <c r="M18" s="37"/>
      <c r="N18" s="56"/>
      <c r="O18" s="37"/>
      <c r="P18" s="37"/>
      <c r="Q18" s="46"/>
    </row>
    <row r="19" spans="1:31" ht="23.1" customHeight="1">
      <c r="A19" s="20" t="s">
        <v>335</v>
      </c>
      <c r="B19" s="20" t="s">
        <v>430</v>
      </c>
      <c r="C19" s="20" t="s">
        <v>216</v>
      </c>
      <c r="D19" s="46" t="s">
        <v>217</v>
      </c>
      <c r="E19" s="46" t="s">
        <v>218</v>
      </c>
      <c r="F19" s="26" t="s">
        <v>203</v>
      </c>
      <c r="G19" s="23">
        <v>94</v>
      </c>
      <c r="H19" s="37"/>
      <c r="I19" s="56"/>
      <c r="J19" s="37"/>
      <c r="K19" s="37"/>
      <c r="L19" s="56"/>
      <c r="M19" s="37"/>
      <c r="N19" s="56"/>
      <c r="O19" s="37"/>
      <c r="P19" s="37"/>
      <c r="Q19" s="46"/>
    </row>
    <row r="20" spans="1:31" ht="23.1" customHeight="1">
      <c r="A20" s="20" t="s">
        <v>336</v>
      </c>
      <c r="B20" s="20" t="s">
        <v>430</v>
      </c>
      <c r="C20" s="20" t="s">
        <v>219</v>
      </c>
      <c r="D20" s="46" t="s">
        <v>220</v>
      </c>
      <c r="E20" s="46" t="s">
        <v>221</v>
      </c>
      <c r="F20" s="26" t="s">
        <v>203</v>
      </c>
      <c r="G20" s="23">
        <v>1</v>
      </c>
      <c r="H20" s="37"/>
      <c r="I20" s="56"/>
      <c r="J20" s="37"/>
      <c r="K20" s="37"/>
      <c r="L20" s="56"/>
      <c r="M20" s="37"/>
      <c r="N20" s="56"/>
      <c r="O20" s="37"/>
      <c r="P20" s="37"/>
      <c r="Q20" s="46"/>
    </row>
    <row r="21" spans="1:31" ht="23.1" customHeight="1">
      <c r="A21" s="20" t="s">
        <v>343</v>
      </c>
      <c r="B21" s="20" t="s">
        <v>430</v>
      </c>
      <c r="C21" s="20" t="s">
        <v>240</v>
      </c>
      <c r="D21" s="46" t="s">
        <v>241</v>
      </c>
      <c r="E21" s="46" t="s">
        <v>242</v>
      </c>
      <c r="F21" s="26" t="s">
        <v>169</v>
      </c>
      <c r="G21" s="23">
        <v>2669</v>
      </c>
      <c r="H21" s="37"/>
      <c r="I21" s="56"/>
      <c r="J21" s="37"/>
      <c r="K21" s="37"/>
      <c r="L21" s="56"/>
      <c r="M21" s="37"/>
      <c r="N21" s="56"/>
      <c r="O21" s="37"/>
      <c r="P21" s="37"/>
      <c r="Q21" s="46"/>
      <c r="AC21" s="36">
        <f>G21*H21</f>
        <v>0</v>
      </c>
    </row>
    <row r="22" spans="1:31" ht="23.1" customHeight="1">
      <c r="A22" s="20" t="s">
        <v>344</v>
      </c>
      <c r="B22" s="20" t="s">
        <v>430</v>
      </c>
      <c r="C22" s="20" t="s">
        <v>246</v>
      </c>
      <c r="D22" s="46" t="s">
        <v>241</v>
      </c>
      <c r="E22" s="46" t="s">
        <v>247</v>
      </c>
      <c r="F22" s="26" t="s">
        <v>169</v>
      </c>
      <c r="G22" s="23">
        <v>3465</v>
      </c>
      <c r="H22" s="37"/>
      <c r="I22" s="56"/>
      <c r="J22" s="37"/>
      <c r="K22" s="37"/>
      <c r="L22" s="56"/>
      <c r="M22" s="37"/>
      <c r="N22" s="56"/>
      <c r="O22" s="37"/>
      <c r="P22" s="37"/>
      <c r="Q22" s="46"/>
      <c r="AC22" s="36">
        <f>G22*H22</f>
        <v>0</v>
      </c>
    </row>
    <row r="23" spans="1:31" ht="23.1" customHeight="1">
      <c r="A23" s="20" t="s">
        <v>345</v>
      </c>
      <c r="B23" s="20" t="s">
        <v>430</v>
      </c>
      <c r="C23" s="20" t="s">
        <v>248</v>
      </c>
      <c r="D23" s="46" t="s">
        <v>249</v>
      </c>
      <c r="E23" s="46" t="s">
        <v>250</v>
      </c>
      <c r="F23" s="26" t="s">
        <v>203</v>
      </c>
      <c r="G23" s="23">
        <v>64</v>
      </c>
      <c r="H23" s="37"/>
      <c r="I23" s="56"/>
      <c r="J23" s="37"/>
      <c r="K23" s="37"/>
      <c r="L23" s="56"/>
      <c r="M23" s="37"/>
      <c r="N23" s="56"/>
      <c r="O23" s="37"/>
      <c r="P23" s="37"/>
      <c r="Q23" s="46"/>
    </row>
    <row r="24" spans="1:31" ht="23.1" customHeight="1">
      <c r="A24" s="20" t="s">
        <v>346</v>
      </c>
      <c r="B24" s="20" t="s">
        <v>430</v>
      </c>
      <c r="C24" s="20" t="s">
        <v>254</v>
      </c>
      <c r="D24" s="46" t="s">
        <v>249</v>
      </c>
      <c r="E24" s="46" t="s">
        <v>255</v>
      </c>
      <c r="F24" s="26" t="s">
        <v>203</v>
      </c>
      <c r="G24" s="23">
        <v>2</v>
      </c>
      <c r="H24" s="37"/>
      <c r="I24" s="56"/>
      <c r="J24" s="37"/>
      <c r="K24" s="37"/>
      <c r="L24" s="56"/>
      <c r="M24" s="37"/>
      <c r="N24" s="56"/>
      <c r="O24" s="37"/>
      <c r="P24" s="37"/>
      <c r="Q24" s="46"/>
    </row>
    <row r="25" spans="1:31" ht="23.1" customHeight="1">
      <c r="A25" s="20" t="s">
        <v>347</v>
      </c>
      <c r="B25" s="20" t="s">
        <v>430</v>
      </c>
      <c r="C25" s="20" t="s">
        <v>256</v>
      </c>
      <c r="D25" s="46" t="s">
        <v>249</v>
      </c>
      <c r="E25" s="46" t="s">
        <v>257</v>
      </c>
      <c r="F25" s="26" t="s">
        <v>203</v>
      </c>
      <c r="G25" s="23">
        <v>28</v>
      </c>
      <c r="H25" s="37"/>
      <c r="I25" s="56"/>
      <c r="J25" s="37"/>
      <c r="K25" s="37"/>
      <c r="L25" s="56"/>
      <c r="M25" s="37"/>
      <c r="N25" s="56"/>
      <c r="O25" s="37"/>
      <c r="P25" s="37"/>
      <c r="Q25" s="46"/>
    </row>
    <row r="26" spans="1:31" ht="23.1" customHeight="1">
      <c r="A26" s="20" t="s">
        <v>355</v>
      </c>
      <c r="B26" s="20" t="s">
        <v>430</v>
      </c>
      <c r="C26" s="20" t="s">
        <v>280</v>
      </c>
      <c r="D26" s="46" t="s">
        <v>281</v>
      </c>
      <c r="E26" s="46" t="s">
        <v>277</v>
      </c>
      <c r="F26" s="26" t="s">
        <v>203</v>
      </c>
      <c r="G26" s="23">
        <v>7</v>
      </c>
      <c r="H26" s="37"/>
      <c r="I26" s="56"/>
      <c r="J26" s="37"/>
      <c r="K26" s="37"/>
      <c r="L26" s="56"/>
      <c r="M26" s="37"/>
      <c r="N26" s="56"/>
      <c r="O26" s="37"/>
      <c r="P26" s="37"/>
      <c r="Q26" s="46"/>
    </row>
    <row r="27" spans="1:31" ht="23.1" customHeight="1">
      <c r="A27" s="20" t="s">
        <v>356</v>
      </c>
      <c r="B27" s="20" t="s">
        <v>430</v>
      </c>
      <c r="C27" s="20" t="s">
        <v>283</v>
      </c>
      <c r="D27" s="46" t="s">
        <v>284</v>
      </c>
      <c r="E27" s="46"/>
      <c r="F27" s="26" t="s">
        <v>203</v>
      </c>
      <c r="G27" s="23">
        <v>24</v>
      </c>
      <c r="H27" s="37"/>
      <c r="I27" s="56"/>
      <c r="J27" s="37"/>
      <c r="K27" s="37"/>
      <c r="L27" s="56"/>
      <c r="M27" s="37"/>
      <c r="N27" s="56"/>
      <c r="O27" s="37"/>
      <c r="P27" s="37"/>
      <c r="Q27" s="46"/>
    </row>
    <row r="28" spans="1:31" ht="23.1" customHeight="1">
      <c r="A28" s="20" t="s">
        <v>358</v>
      </c>
      <c r="B28" s="20" t="s">
        <v>430</v>
      </c>
      <c r="C28" s="20" t="s">
        <v>289</v>
      </c>
      <c r="D28" s="46" t="s">
        <v>290</v>
      </c>
      <c r="E28" s="46" t="s">
        <v>291</v>
      </c>
      <c r="F28" s="26" t="s">
        <v>292</v>
      </c>
      <c r="G28" s="23">
        <v>1</v>
      </c>
      <c r="H28" s="37"/>
      <c r="I28" s="56"/>
      <c r="J28" s="37"/>
      <c r="K28" s="37"/>
      <c r="L28" s="56"/>
      <c r="M28" s="37"/>
      <c r="N28" s="56"/>
      <c r="O28" s="37"/>
      <c r="P28" s="37"/>
      <c r="Q28" s="46"/>
    </row>
    <row r="29" spans="1:31" ht="23.1" customHeight="1">
      <c r="A29" s="20" t="s">
        <v>359</v>
      </c>
      <c r="B29" s="20" t="s">
        <v>430</v>
      </c>
      <c r="C29" s="20" t="s">
        <v>293</v>
      </c>
      <c r="D29" s="46" t="s">
        <v>294</v>
      </c>
      <c r="E29" s="46" t="s">
        <v>277</v>
      </c>
      <c r="F29" s="26" t="s">
        <v>203</v>
      </c>
      <c r="G29" s="23">
        <v>2</v>
      </c>
      <c r="H29" s="37"/>
      <c r="I29" s="56"/>
      <c r="J29" s="37"/>
      <c r="K29" s="37"/>
      <c r="L29" s="56"/>
      <c r="M29" s="37"/>
      <c r="N29" s="56"/>
      <c r="O29" s="37"/>
      <c r="P29" s="37"/>
      <c r="Q29" s="46"/>
    </row>
    <row r="30" spans="1:31" ht="23.1" customHeight="1">
      <c r="A30" s="20" t="s">
        <v>360</v>
      </c>
      <c r="B30" s="20" t="s">
        <v>430</v>
      </c>
      <c r="C30" s="20" t="s">
        <v>295</v>
      </c>
      <c r="D30" s="46" t="s">
        <v>296</v>
      </c>
      <c r="E30" s="46" t="s">
        <v>297</v>
      </c>
      <c r="F30" s="26" t="s">
        <v>298</v>
      </c>
      <c r="G30" s="23">
        <v>1</v>
      </c>
      <c r="H30" s="37"/>
      <c r="I30" s="56"/>
      <c r="J30" s="37"/>
      <c r="K30" s="37"/>
      <c r="L30" s="56"/>
      <c r="M30" s="37"/>
      <c r="N30" s="56"/>
      <c r="O30" s="37"/>
      <c r="P30" s="37"/>
      <c r="Q30" s="46"/>
    </row>
    <row r="31" spans="1:31" ht="23.1" customHeight="1">
      <c r="A31" s="20" t="s">
        <v>361</v>
      </c>
      <c r="B31" s="20" t="s">
        <v>430</v>
      </c>
      <c r="C31" s="20" t="s">
        <v>299</v>
      </c>
      <c r="D31" s="46" t="s">
        <v>300</v>
      </c>
      <c r="E31" s="46" t="s">
        <v>301</v>
      </c>
      <c r="F31" s="26" t="s">
        <v>203</v>
      </c>
      <c r="G31" s="23">
        <v>1</v>
      </c>
      <c r="H31" s="37"/>
      <c r="I31" s="56"/>
      <c r="J31" s="37"/>
      <c r="K31" s="37"/>
      <c r="L31" s="56"/>
      <c r="M31" s="37"/>
      <c r="N31" s="56"/>
      <c r="O31" s="37"/>
      <c r="P31" s="37"/>
      <c r="Q31" s="46"/>
    </row>
    <row r="32" spans="1:31" ht="23.1" customHeight="1">
      <c r="A32" s="20" t="s">
        <v>383</v>
      </c>
      <c r="B32" s="20" t="s">
        <v>430</v>
      </c>
      <c r="C32" s="20" t="s">
        <v>384</v>
      </c>
      <c r="D32" s="46" t="s">
        <v>385</v>
      </c>
      <c r="E32" s="46" t="s">
        <v>386</v>
      </c>
      <c r="F32" s="26" t="s">
        <v>387</v>
      </c>
      <c r="G32" s="23">
        <v>26</v>
      </c>
      <c r="H32" s="37"/>
      <c r="I32" s="56"/>
      <c r="J32" s="37"/>
      <c r="K32" s="37"/>
      <c r="L32" s="56"/>
      <c r="M32" s="37"/>
      <c r="N32" s="56"/>
      <c r="O32" s="37"/>
      <c r="P32" s="37"/>
      <c r="Q32" s="46" t="s">
        <v>384</v>
      </c>
      <c r="AE32" s="36">
        <f>L32</f>
        <v>0</v>
      </c>
    </row>
    <row r="33" spans="1:31" ht="23.1" customHeight="1">
      <c r="A33" s="20" t="s">
        <v>388</v>
      </c>
      <c r="B33" s="20" t="s">
        <v>430</v>
      </c>
      <c r="C33" s="20" t="s">
        <v>389</v>
      </c>
      <c r="D33" s="46" t="s">
        <v>385</v>
      </c>
      <c r="E33" s="46" t="s">
        <v>390</v>
      </c>
      <c r="F33" s="26" t="s">
        <v>387</v>
      </c>
      <c r="G33" s="23">
        <v>24</v>
      </c>
      <c r="H33" s="37"/>
      <c r="I33" s="56"/>
      <c r="J33" s="37"/>
      <c r="K33" s="37"/>
      <c r="L33" s="56"/>
      <c r="M33" s="37"/>
      <c r="N33" s="56"/>
      <c r="O33" s="37"/>
      <c r="P33" s="37"/>
      <c r="Q33" s="46" t="s">
        <v>389</v>
      </c>
      <c r="AE33" s="36">
        <f>L33</f>
        <v>0</v>
      </c>
    </row>
    <row r="34" spans="1:31" ht="23.1" customHeight="1">
      <c r="A34" s="20" t="s">
        <v>391</v>
      </c>
      <c r="B34" s="20" t="s">
        <v>430</v>
      </c>
      <c r="C34" s="20" t="s">
        <v>392</v>
      </c>
      <c r="D34" s="46" t="s">
        <v>385</v>
      </c>
      <c r="E34" s="46" t="s">
        <v>393</v>
      </c>
      <c r="F34" s="26" t="s">
        <v>387</v>
      </c>
      <c r="G34" s="23">
        <v>19</v>
      </c>
      <c r="H34" s="37"/>
      <c r="I34" s="56"/>
      <c r="J34" s="37"/>
      <c r="K34" s="37"/>
      <c r="L34" s="56"/>
      <c r="M34" s="37"/>
      <c r="N34" s="56"/>
      <c r="O34" s="37"/>
      <c r="P34" s="37"/>
      <c r="Q34" s="46" t="s">
        <v>392</v>
      </c>
      <c r="AE34" s="36">
        <f>L34</f>
        <v>0</v>
      </c>
    </row>
    <row r="35" spans="1:31" ht="23.1" customHeight="1">
      <c r="A35" s="20" t="s">
        <v>394</v>
      </c>
      <c r="B35" s="20" t="s">
        <v>430</v>
      </c>
      <c r="C35" s="20" t="s">
        <v>395</v>
      </c>
      <c r="D35" s="46" t="s">
        <v>385</v>
      </c>
      <c r="E35" s="46" t="s">
        <v>396</v>
      </c>
      <c r="F35" s="26" t="s">
        <v>387</v>
      </c>
      <c r="G35" s="23">
        <v>17</v>
      </c>
      <c r="H35" s="37"/>
      <c r="I35" s="56"/>
      <c r="J35" s="37"/>
      <c r="K35" s="37"/>
      <c r="L35" s="56"/>
      <c r="M35" s="37"/>
      <c r="N35" s="56"/>
      <c r="O35" s="37"/>
      <c r="P35" s="37"/>
      <c r="Q35" s="46" t="s">
        <v>395</v>
      </c>
      <c r="AE35" s="36">
        <f>L35</f>
        <v>0</v>
      </c>
    </row>
    <row r="36" spans="1:31" ht="23.1" customHeight="1">
      <c r="A36" s="20" t="s">
        <v>397</v>
      </c>
      <c r="B36" s="20" t="s">
        <v>430</v>
      </c>
      <c r="C36" s="20" t="s">
        <v>398</v>
      </c>
      <c r="D36" s="46" t="s">
        <v>399</v>
      </c>
      <c r="E36" s="46" t="s">
        <v>400</v>
      </c>
      <c r="F36" s="26" t="s">
        <v>387</v>
      </c>
      <c r="G36" s="23">
        <v>7</v>
      </c>
      <c r="H36" s="37"/>
      <c r="I36" s="56"/>
      <c r="J36" s="37"/>
      <c r="K36" s="37"/>
      <c r="L36" s="56"/>
      <c r="M36" s="37"/>
      <c r="N36" s="56"/>
      <c r="O36" s="37"/>
      <c r="P36" s="37"/>
      <c r="Q36" s="46" t="s">
        <v>398</v>
      </c>
      <c r="AE36" s="36">
        <f>L36</f>
        <v>0</v>
      </c>
    </row>
    <row r="37" spans="1:31" ht="23.1" customHeight="1">
      <c r="A37" s="20" t="s">
        <v>440</v>
      </c>
      <c r="B37" s="20" t="s">
        <v>430</v>
      </c>
      <c r="C37" s="20" t="s">
        <v>441</v>
      </c>
      <c r="D37" s="46" t="s">
        <v>442</v>
      </c>
      <c r="E37" s="46" t="s">
        <v>443</v>
      </c>
      <c r="F37" s="26" t="s">
        <v>387</v>
      </c>
      <c r="G37" s="23">
        <v>1</v>
      </c>
      <c r="H37" s="37"/>
      <c r="I37" s="56"/>
      <c r="J37" s="37"/>
      <c r="K37" s="37"/>
      <c r="L37" s="56"/>
      <c r="M37" s="37"/>
      <c r="N37" s="56"/>
      <c r="O37" s="37"/>
      <c r="P37" s="37"/>
      <c r="Q37" s="46"/>
      <c r="AA37" s="36">
        <f>TRUNC(SUM(AA4:AA36))</f>
        <v>0</v>
      </c>
    </row>
    <row r="38" spans="1:31" ht="23.1" customHeight="1">
      <c r="A38" s="20" t="s">
        <v>444</v>
      </c>
      <c r="B38" s="20" t="s">
        <v>430</v>
      </c>
      <c r="C38" s="20" t="s">
        <v>445</v>
      </c>
      <c r="D38" s="46" t="s">
        <v>442</v>
      </c>
      <c r="E38" s="46" t="s">
        <v>446</v>
      </c>
      <c r="F38" s="26" t="s">
        <v>387</v>
      </c>
      <c r="G38" s="23">
        <v>1</v>
      </c>
      <c r="H38" s="37"/>
      <c r="I38" s="56"/>
      <c r="J38" s="37"/>
      <c r="K38" s="37"/>
      <c r="L38" s="56"/>
      <c r="M38" s="37"/>
      <c r="N38" s="56"/>
      <c r="O38" s="37"/>
      <c r="P38" s="37"/>
      <c r="Q38" s="46"/>
      <c r="AB38" s="36">
        <f>TRUNC(SUM(AB4:AB37))</f>
        <v>0</v>
      </c>
    </row>
    <row r="39" spans="1:31" ht="23.1" customHeight="1">
      <c r="A39" s="20" t="s">
        <v>407</v>
      </c>
      <c r="B39" s="20" t="s">
        <v>430</v>
      </c>
      <c r="C39" s="20" t="s">
        <v>408</v>
      </c>
      <c r="D39" s="46" t="s">
        <v>409</v>
      </c>
      <c r="E39" s="46" t="s">
        <v>410</v>
      </c>
      <c r="F39" s="26" t="s">
        <v>387</v>
      </c>
      <c r="G39" s="23">
        <v>1</v>
      </c>
      <c r="H39" s="37"/>
      <c r="I39" s="56"/>
      <c r="J39" s="37"/>
      <c r="K39" s="37"/>
      <c r="L39" s="56"/>
      <c r="M39" s="37"/>
      <c r="N39" s="56"/>
      <c r="O39" s="37"/>
      <c r="P39" s="37"/>
      <c r="Q39" s="46"/>
      <c r="AC39" s="36">
        <f>TRUNC(TRUNC(SUM(AC4:AC38))*옵션!$B$33/100)</f>
        <v>0</v>
      </c>
      <c r="AD39" s="36">
        <f>TRUNC(SUM(I4:I38))+TRUNC(SUM(N4:N38))</f>
        <v>0</v>
      </c>
    </row>
    <row r="40" spans="1:31" ht="23.1" customHeight="1">
      <c r="A40" s="20" t="s">
        <v>365</v>
      </c>
      <c r="B40" s="20" t="s">
        <v>430</v>
      </c>
      <c r="C40" s="20" t="s">
        <v>314</v>
      </c>
      <c r="D40" s="46" t="s">
        <v>315</v>
      </c>
      <c r="E40" s="46" t="s">
        <v>316</v>
      </c>
      <c r="F40" s="26" t="s">
        <v>317</v>
      </c>
      <c r="G40" s="23">
        <f>'노임근거(전기소방)'!G30</f>
        <v>0</v>
      </c>
      <c r="H40" s="37"/>
      <c r="I40" s="56"/>
      <c r="J40" s="37"/>
      <c r="K40" s="37"/>
      <c r="L40" s="56"/>
      <c r="M40" s="37"/>
      <c r="N40" s="56"/>
      <c r="O40" s="37"/>
      <c r="P40" s="37"/>
      <c r="Q40" s="46"/>
      <c r="AE40" s="36">
        <f>L40</f>
        <v>0</v>
      </c>
    </row>
    <row r="41" spans="1:31" ht="23.1" customHeight="1">
      <c r="A41" s="20" t="s">
        <v>402</v>
      </c>
      <c r="B41" s="20" t="s">
        <v>430</v>
      </c>
      <c r="C41" s="20" t="s">
        <v>403</v>
      </c>
      <c r="D41" s="46" t="s">
        <v>404</v>
      </c>
      <c r="E41" s="46" t="s">
        <v>447</v>
      </c>
      <c r="F41" s="26" t="s">
        <v>387</v>
      </c>
      <c r="G41" s="23">
        <v>1</v>
      </c>
      <c r="H41" s="37"/>
      <c r="I41" s="56"/>
      <c r="J41" s="37"/>
      <c r="K41" s="37"/>
      <c r="L41" s="56"/>
      <c r="M41" s="37"/>
      <c r="N41" s="56"/>
      <c r="O41" s="37"/>
      <c r="P41" s="37"/>
      <c r="Q41" s="46"/>
    </row>
    <row r="42" spans="1:31" ht="23.1" customHeight="1">
      <c r="D42" s="46"/>
      <c r="E42" s="46"/>
      <c r="F42" s="26"/>
      <c r="G42" s="23"/>
      <c r="H42" s="37"/>
      <c r="I42" s="56"/>
      <c r="J42" s="37"/>
      <c r="K42" s="37"/>
      <c r="L42" s="56"/>
      <c r="M42" s="37"/>
      <c r="N42" s="56"/>
      <c r="O42" s="37"/>
      <c r="P42" s="37"/>
      <c r="Q42" s="46"/>
      <c r="AC42" s="36">
        <f>TRUNC(AE42*옵션!$B$36/100)</f>
        <v>0</v>
      </c>
      <c r="AD42" s="36">
        <f>TRUNC(SUM(L4:L40))</f>
        <v>0</v>
      </c>
      <c r="AE42" s="36">
        <f>TRUNC(SUM(AE4:AE41))</f>
        <v>0</v>
      </c>
    </row>
    <row r="43" spans="1:31" ht="23.1" customHeight="1">
      <c r="D43" s="46"/>
      <c r="E43" s="46"/>
      <c r="F43" s="26"/>
      <c r="G43" s="23"/>
      <c r="H43" s="37"/>
      <c r="I43" s="56"/>
      <c r="J43" s="37"/>
      <c r="K43" s="37"/>
      <c r="L43" s="56"/>
      <c r="M43" s="37"/>
      <c r="N43" s="56"/>
      <c r="O43" s="37"/>
      <c r="P43" s="37"/>
      <c r="Q43" s="46"/>
    </row>
    <row r="44" spans="1:31" ht="23.1" customHeight="1">
      <c r="D44" s="46"/>
      <c r="E44" s="46"/>
      <c r="F44" s="26"/>
      <c r="G44" s="23"/>
      <c r="H44" s="37"/>
      <c r="I44" s="56"/>
      <c r="J44" s="37"/>
      <c r="K44" s="37"/>
      <c r="L44" s="56"/>
      <c r="M44" s="37"/>
      <c r="N44" s="56"/>
      <c r="O44" s="37"/>
      <c r="P44" s="37"/>
      <c r="Q44" s="46"/>
    </row>
    <row r="45" spans="1:31" ht="23.1" customHeight="1">
      <c r="D45" s="46"/>
      <c r="E45" s="46"/>
      <c r="F45" s="26"/>
      <c r="G45" s="23"/>
      <c r="H45" s="37"/>
      <c r="I45" s="56"/>
      <c r="J45" s="37"/>
      <c r="K45" s="37"/>
      <c r="L45" s="56"/>
      <c r="M45" s="37"/>
      <c r="N45" s="56"/>
      <c r="O45" s="37"/>
      <c r="P45" s="37"/>
      <c r="Q45" s="46"/>
    </row>
    <row r="46" spans="1:31" ht="23.1" customHeight="1">
      <c r="D46" s="46"/>
      <c r="E46" s="46"/>
      <c r="F46" s="26"/>
      <c r="G46" s="23"/>
      <c r="H46" s="37"/>
      <c r="I46" s="56"/>
      <c r="J46" s="37"/>
      <c r="K46" s="37"/>
      <c r="L46" s="56"/>
      <c r="M46" s="37"/>
      <c r="N46" s="56"/>
      <c r="O46" s="37"/>
      <c r="P46" s="37"/>
      <c r="Q46" s="46"/>
    </row>
    <row r="47" spans="1:31" ht="23.1" customHeight="1">
      <c r="D47" s="46"/>
      <c r="E47" s="46"/>
      <c r="F47" s="26"/>
      <c r="G47" s="23"/>
      <c r="H47" s="37"/>
      <c r="I47" s="56"/>
      <c r="J47" s="37"/>
      <c r="K47" s="37"/>
      <c r="L47" s="56"/>
      <c r="M47" s="37"/>
      <c r="N47" s="56"/>
      <c r="O47" s="37"/>
      <c r="P47" s="37"/>
      <c r="Q47" s="46"/>
    </row>
    <row r="48" spans="1:31" ht="23.1" customHeight="1">
      <c r="D48" s="46"/>
      <c r="E48" s="46"/>
      <c r="F48" s="26"/>
      <c r="G48" s="23"/>
      <c r="H48" s="37"/>
      <c r="I48" s="56"/>
      <c r="J48" s="37"/>
      <c r="K48" s="37"/>
      <c r="L48" s="56"/>
      <c r="M48" s="37"/>
      <c r="N48" s="56"/>
      <c r="O48" s="37"/>
      <c r="P48" s="37"/>
      <c r="Q48" s="46"/>
    </row>
    <row r="49" spans="1:29" ht="23.1" customHeight="1">
      <c r="D49" s="46"/>
      <c r="E49" s="46"/>
      <c r="F49" s="26"/>
      <c r="G49" s="23"/>
      <c r="H49" s="37"/>
      <c r="I49" s="56"/>
      <c r="J49" s="37"/>
      <c r="K49" s="37"/>
      <c r="L49" s="56"/>
      <c r="M49" s="37"/>
      <c r="N49" s="56"/>
      <c r="O49" s="37"/>
      <c r="P49" s="37"/>
      <c r="Q49" s="46"/>
    </row>
    <row r="50" spans="1:29" ht="23.1" customHeight="1">
      <c r="D50" s="46"/>
      <c r="E50" s="46"/>
      <c r="F50" s="26"/>
      <c r="G50" s="23"/>
      <c r="H50" s="37"/>
      <c r="I50" s="56"/>
      <c r="J50" s="37"/>
      <c r="K50" s="37"/>
      <c r="L50" s="56"/>
      <c r="M50" s="37"/>
      <c r="N50" s="56"/>
      <c r="O50" s="37"/>
      <c r="P50" s="37"/>
      <c r="Q50" s="46"/>
    </row>
    <row r="51" spans="1:29" ht="23.1" customHeight="1">
      <c r="D51" s="46"/>
      <c r="E51" s="46"/>
      <c r="F51" s="26"/>
      <c r="G51" s="23"/>
      <c r="H51" s="37"/>
      <c r="I51" s="56"/>
      <c r="J51" s="37"/>
      <c r="K51" s="37"/>
      <c r="L51" s="56"/>
      <c r="M51" s="37"/>
      <c r="N51" s="56"/>
      <c r="O51" s="37"/>
      <c r="P51" s="37"/>
      <c r="Q51" s="46"/>
    </row>
    <row r="52" spans="1:29" ht="23.1" customHeight="1">
      <c r="D52" s="46"/>
      <c r="E52" s="46"/>
      <c r="F52" s="26"/>
      <c r="G52" s="23"/>
      <c r="H52" s="37"/>
      <c r="I52" s="56"/>
      <c r="J52" s="37"/>
      <c r="K52" s="37"/>
      <c r="L52" s="56"/>
      <c r="M52" s="37"/>
      <c r="N52" s="56"/>
      <c r="O52" s="37"/>
      <c r="P52" s="37"/>
      <c r="Q52" s="46"/>
    </row>
    <row r="53" spans="1:29" ht="23.1" customHeight="1">
      <c r="D53" s="46"/>
      <c r="E53" s="46"/>
      <c r="F53" s="26"/>
      <c r="G53" s="23"/>
      <c r="H53" s="37"/>
      <c r="I53" s="56"/>
      <c r="J53" s="37"/>
      <c r="K53" s="37"/>
      <c r="L53" s="56"/>
      <c r="M53" s="37"/>
      <c r="N53" s="56"/>
      <c r="O53" s="37"/>
      <c r="P53" s="37"/>
      <c r="Q53" s="46"/>
    </row>
    <row r="54" spans="1:29" ht="23.1" customHeight="1">
      <c r="D54" s="46"/>
      <c r="E54" s="46"/>
      <c r="F54" s="26"/>
      <c r="G54" s="23"/>
      <c r="H54" s="37"/>
      <c r="I54" s="56"/>
      <c r="J54" s="37"/>
      <c r="K54" s="37"/>
      <c r="L54" s="56"/>
      <c r="M54" s="37"/>
      <c r="N54" s="56"/>
      <c r="O54" s="37"/>
      <c r="P54" s="37"/>
      <c r="Q54" s="46"/>
    </row>
    <row r="55" spans="1:29" ht="23.1" customHeight="1">
      <c r="B55" s="20" t="s">
        <v>405</v>
      </c>
      <c r="D55" s="46" t="s">
        <v>406</v>
      </c>
      <c r="E55" s="46"/>
      <c r="F55" s="26"/>
      <c r="G55" s="23"/>
      <c r="H55" s="37"/>
      <c r="I55" s="56"/>
      <c r="J55" s="37"/>
      <c r="K55" s="37"/>
      <c r="L55" s="56"/>
      <c r="M55" s="37"/>
      <c r="N55" s="56"/>
      <c r="O55" s="37"/>
      <c r="P55" s="37"/>
      <c r="Q55" s="46"/>
    </row>
    <row r="56" spans="1:29" ht="23.1" customHeight="1">
      <c r="B56" s="20" t="s">
        <v>448</v>
      </c>
      <c r="D56" s="301" t="s">
        <v>437</v>
      </c>
      <c r="E56" s="302"/>
      <c r="F56" s="302"/>
      <c r="G56" s="302"/>
      <c r="H56" s="302"/>
      <c r="I56" s="302"/>
      <c r="J56" s="302"/>
      <c r="K56" s="302"/>
      <c r="L56" s="302"/>
      <c r="M56" s="302"/>
      <c r="N56" s="302"/>
      <c r="O56" s="302"/>
      <c r="P56" s="302"/>
      <c r="Q56" s="303"/>
    </row>
    <row r="57" spans="1:29" ht="23.1" customHeight="1">
      <c r="A57" s="20" t="s">
        <v>328</v>
      </c>
      <c r="B57" s="20" t="s">
        <v>434</v>
      </c>
      <c r="C57" s="20" t="s">
        <v>191</v>
      </c>
      <c r="D57" s="46" t="s">
        <v>192</v>
      </c>
      <c r="E57" s="46" t="s">
        <v>193</v>
      </c>
      <c r="F57" s="26" t="s">
        <v>169</v>
      </c>
      <c r="G57" s="23">
        <v>397</v>
      </c>
      <c r="H57" s="37"/>
      <c r="I57" s="56"/>
      <c r="J57" s="37"/>
      <c r="K57" s="37"/>
      <c r="L57" s="56"/>
      <c r="M57" s="37"/>
      <c r="N57" s="56"/>
      <c r="O57" s="37"/>
      <c r="P57" s="37"/>
      <c r="Q57" s="46"/>
      <c r="AA57" s="36">
        <f>I57</f>
        <v>0</v>
      </c>
      <c r="AC57" s="36">
        <f>G57*H57</f>
        <v>0</v>
      </c>
    </row>
    <row r="58" spans="1:29" ht="23.1" customHeight="1">
      <c r="A58" s="20" t="s">
        <v>332</v>
      </c>
      <c r="B58" s="20" t="s">
        <v>434</v>
      </c>
      <c r="C58" s="20" t="s">
        <v>205</v>
      </c>
      <c r="D58" s="46" t="s">
        <v>206</v>
      </c>
      <c r="E58" s="46" t="s">
        <v>207</v>
      </c>
      <c r="F58" s="26" t="s">
        <v>203</v>
      </c>
      <c r="G58" s="23">
        <v>22</v>
      </c>
      <c r="H58" s="37"/>
      <c r="I58" s="56"/>
      <c r="J58" s="37"/>
      <c r="K58" s="37"/>
      <c r="L58" s="56"/>
      <c r="M58" s="37"/>
      <c r="N58" s="56"/>
      <c r="O58" s="37"/>
      <c r="P58" s="37"/>
      <c r="Q58" s="46"/>
    </row>
    <row r="59" spans="1:29" ht="23.1" customHeight="1">
      <c r="A59" s="20" t="s">
        <v>334</v>
      </c>
      <c r="B59" s="20" t="s">
        <v>434</v>
      </c>
      <c r="C59" s="20" t="s">
        <v>213</v>
      </c>
      <c r="D59" s="46" t="s">
        <v>214</v>
      </c>
      <c r="E59" s="46" t="s">
        <v>215</v>
      </c>
      <c r="F59" s="26" t="s">
        <v>203</v>
      </c>
      <c r="G59" s="23">
        <v>41</v>
      </c>
      <c r="H59" s="37"/>
      <c r="I59" s="56"/>
      <c r="J59" s="37"/>
      <c r="K59" s="37"/>
      <c r="L59" s="56"/>
      <c r="M59" s="37"/>
      <c r="N59" s="56"/>
      <c r="O59" s="37"/>
      <c r="P59" s="37"/>
      <c r="Q59" s="46"/>
    </row>
    <row r="60" spans="1:29" ht="23.1" customHeight="1">
      <c r="A60" s="20" t="s">
        <v>344</v>
      </c>
      <c r="B60" s="20" t="s">
        <v>434</v>
      </c>
      <c r="C60" s="20" t="s">
        <v>246</v>
      </c>
      <c r="D60" s="46" t="s">
        <v>241</v>
      </c>
      <c r="E60" s="46" t="s">
        <v>247</v>
      </c>
      <c r="F60" s="26" t="s">
        <v>169</v>
      </c>
      <c r="G60" s="23">
        <v>794</v>
      </c>
      <c r="H60" s="37"/>
      <c r="I60" s="56"/>
      <c r="J60" s="37"/>
      <c r="K60" s="37"/>
      <c r="L60" s="56"/>
      <c r="M60" s="37"/>
      <c r="N60" s="56"/>
      <c r="O60" s="37"/>
      <c r="P60" s="37"/>
      <c r="Q60" s="46"/>
      <c r="AC60" s="36">
        <f>G60*H60</f>
        <v>0</v>
      </c>
    </row>
    <row r="61" spans="1:29" ht="23.1" customHeight="1">
      <c r="A61" s="20" t="s">
        <v>348</v>
      </c>
      <c r="B61" s="20" t="s">
        <v>434</v>
      </c>
      <c r="C61" s="20" t="s">
        <v>259</v>
      </c>
      <c r="D61" s="46" t="s">
        <v>260</v>
      </c>
      <c r="E61" s="46" t="s">
        <v>261</v>
      </c>
      <c r="F61" s="26" t="s">
        <v>203</v>
      </c>
      <c r="G61" s="23">
        <v>28</v>
      </c>
      <c r="H61" s="37"/>
      <c r="I61" s="56"/>
      <c r="J61" s="37"/>
      <c r="K61" s="37"/>
      <c r="L61" s="56"/>
      <c r="M61" s="37"/>
      <c r="N61" s="56"/>
      <c r="O61" s="37"/>
      <c r="P61" s="37"/>
      <c r="Q61" s="46"/>
    </row>
    <row r="62" spans="1:29" ht="23.1" customHeight="1">
      <c r="A62" s="20" t="s">
        <v>349</v>
      </c>
      <c r="B62" s="20" t="s">
        <v>434</v>
      </c>
      <c r="C62" s="20" t="s">
        <v>262</v>
      </c>
      <c r="D62" s="46" t="s">
        <v>260</v>
      </c>
      <c r="E62" s="46" t="s">
        <v>263</v>
      </c>
      <c r="F62" s="26" t="s">
        <v>203</v>
      </c>
      <c r="G62" s="23">
        <v>11</v>
      </c>
      <c r="H62" s="37"/>
      <c r="I62" s="56"/>
      <c r="J62" s="37"/>
      <c r="K62" s="37"/>
      <c r="L62" s="56"/>
      <c r="M62" s="37"/>
      <c r="N62" s="56"/>
      <c r="O62" s="37"/>
      <c r="P62" s="37"/>
      <c r="Q62" s="46"/>
    </row>
    <row r="63" spans="1:29" ht="23.1" customHeight="1">
      <c r="A63" s="20" t="s">
        <v>350</v>
      </c>
      <c r="B63" s="20" t="s">
        <v>434</v>
      </c>
      <c r="C63" s="20" t="s">
        <v>264</v>
      </c>
      <c r="D63" s="46" t="s">
        <v>265</v>
      </c>
      <c r="E63" s="46" t="s">
        <v>266</v>
      </c>
      <c r="F63" s="26" t="s">
        <v>203</v>
      </c>
      <c r="G63" s="23">
        <v>11</v>
      </c>
      <c r="H63" s="37"/>
      <c r="I63" s="56"/>
      <c r="J63" s="37"/>
      <c r="K63" s="37"/>
      <c r="L63" s="56"/>
      <c r="M63" s="37"/>
      <c r="N63" s="56"/>
      <c r="O63" s="37"/>
      <c r="P63" s="37"/>
      <c r="Q63" s="46"/>
    </row>
    <row r="64" spans="1:29" ht="23.1" customHeight="1">
      <c r="A64" s="20" t="s">
        <v>351</v>
      </c>
      <c r="B64" s="20" t="s">
        <v>434</v>
      </c>
      <c r="C64" s="20" t="s">
        <v>268</v>
      </c>
      <c r="D64" s="46" t="s">
        <v>269</v>
      </c>
      <c r="E64" s="46" t="s">
        <v>270</v>
      </c>
      <c r="F64" s="26" t="s">
        <v>203</v>
      </c>
      <c r="G64" s="23">
        <v>13</v>
      </c>
      <c r="H64" s="37"/>
      <c r="I64" s="56"/>
      <c r="J64" s="37"/>
      <c r="K64" s="37"/>
      <c r="L64" s="56"/>
      <c r="M64" s="37"/>
      <c r="N64" s="56"/>
      <c r="O64" s="37"/>
      <c r="P64" s="37"/>
      <c r="Q64" s="46"/>
    </row>
    <row r="65" spans="1:31" ht="23.1" customHeight="1">
      <c r="A65" s="20" t="s">
        <v>440</v>
      </c>
      <c r="B65" s="20" t="s">
        <v>434</v>
      </c>
      <c r="C65" s="20" t="s">
        <v>441</v>
      </c>
      <c r="D65" s="46" t="s">
        <v>442</v>
      </c>
      <c r="E65" s="46" t="s">
        <v>443</v>
      </c>
      <c r="F65" s="26" t="s">
        <v>387</v>
      </c>
      <c r="G65" s="23">
        <v>1</v>
      </c>
      <c r="H65" s="37"/>
      <c r="I65" s="56"/>
      <c r="J65" s="37"/>
      <c r="K65" s="37"/>
      <c r="L65" s="56"/>
      <c r="M65" s="37"/>
      <c r="N65" s="56"/>
      <c r="O65" s="37"/>
      <c r="P65" s="37"/>
      <c r="Q65" s="46"/>
      <c r="AA65" s="36">
        <f>TRUNC(SUM(AA56:AA64))</f>
        <v>0</v>
      </c>
    </row>
    <row r="66" spans="1:31" ht="23.1" customHeight="1">
      <c r="A66" s="20" t="s">
        <v>407</v>
      </c>
      <c r="B66" s="20" t="s">
        <v>434</v>
      </c>
      <c r="C66" s="20" t="s">
        <v>408</v>
      </c>
      <c r="D66" s="46" t="s">
        <v>409</v>
      </c>
      <c r="E66" s="46" t="s">
        <v>410</v>
      </c>
      <c r="F66" s="26" t="s">
        <v>387</v>
      </c>
      <c r="G66" s="23">
        <v>1</v>
      </c>
      <c r="H66" s="37"/>
      <c r="I66" s="56"/>
      <c r="J66" s="37"/>
      <c r="K66" s="37"/>
      <c r="L66" s="56"/>
      <c r="M66" s="37"/>
      <c r="N66" s="56"/>
      <c r="O66" s="37"/>
      <c r="P66" s="37"/>
      <c r="Q66" s="46"/>
      <c r="AC66" s="36">
        <f>TRUNC(TRUNC(SUM(AC56:AC65))*옵션!$B$33/100)</f>
        <v>0</v>
      </c>
      <c r="AD66" s="36">
        <f>TRUNC(SUM(I56:I65))+TRUNC(SUM(N56:N65))</f>
        <v>0</v>
      </c>
    </row>
    <row r="67" spans="1:31" ht="23.1" customHeight="1">
      <c r="A67" s="20" t="s">
        <v>365</v>
      </c>
      <c r="B67" s="20" t="s">
        <v>434</v>
      </c>
      <c r="C67" s="20" t="s">
        <v>314</v>
      </c>
      <c r="D67" s="46" t="s">
        <v>315</v>
      </c>
      <c r="E67" s="46" t="s">
        <v>316</v>
      </c>
      <c r="F67" s="26" t="s">
        <v>317</v>
      </c>
      <c r="G67" s="23">
        <f>'노임근거(전기소방)'!G65</f>
        <v>0</v>
      </c>
      <c r="H67" s="37"/>
      <c r="I67" s="56"/>
      <c r="J67" s="37"/>
      <c r="K67" s="37"/>
      <c r="L67" s="56"/>
      <c r="M67" s="37"/>
      <c r="N67" s="56"/>
      <c r="O67" s="37"/>
      <c r="P67" s="37"/>
      <c r="Q67" s="46"/>
      <c r="AE67" s="36">
        <f>L67</f>
        <v>0</v>
      </c>
    </row>
    <row r="68" spans="1:31" ht="23.1" customHeight="1">
      <c r="A68" s="20" t="s">
        <v>402</v>
      </c>
      <c r="B68" s="20" t="s">
        <v>434</v>
      </c>
      <c r="C68" s="20" t="s">
        <v>403</v>
      </c>
      <c r="D68" s="46" t="s">
        <v>404</v>
      </c>
      <c r="E68" s="46" t="s">
        <v>447</v>
      </c>
      <c r="F68" s="26" t="s">
        <v>387</v>
      </c>
      <c r="G68" s="23">
        <v>1</v>
      </c>
      <c r="H68" s="37"/>
      <c r="I68" s="56"/>
      <c r="J68" s="37"/>
      <c r="K68" s="37"/>
      <c r="L68" s="56"/>
      <c r="M68" s="37"/>
      <c r="N68" s="56"/>
      <c r="O68" s="37"/>
      <c r="P68" s="37"/>
      <c r="Q68" s="46"/>
    </row>
    <row r="69" spans="1:31" ht="23.1" customHeight="1">
      <c r="D69" s="46"/>
      <c r="E69" s="46"/>
      <c r="F69" s="26"/>
      <c r="G69" s="23"/>
      <c r="H69" s="37"/>
      <c r="I69" s="56"/>
      <c r="J69" s="37"/>
      <c r="K69" s="37"/>
      <c r="L69" s="56"/>
      <c r="M69" s="37"/>
      <c r="N69" s="56"/>
      <c r="O69" s="37"/>
      <c r="P69" s="37"/>
      <c r="Q69" s="46"/>
      <c r="AC69" s="36">
        <f>TRUNC(AE69*옵션!$B$36/100)</f>
        <v>0</v>
      </c>
      <c r="AD69" s="36">
        <f>TRUNC(SUM(L56:L67))</f>
        <v>0</v>
      </c>
      <c r="AE69" s="36">
        <f>TRUNC(SUM(AE56:AE68))</f>
        <v>0</v>
      </c>
    </row>
    <row r="70" spans="1:31" ht="23.1" customHeight="1">
      <c r="D70" s="46"/>
      <c r="E70" s="46"/>
      <c r="F70" s="26"/>
      <c r="G70" s="23"/>
      <c r="H70" s="37"/>
      <c r="I70" s="56"/>
      <c r="J70" s="37"/>
      <c r="K70" s="37"/>
      <c r="L70" s="56"/>
      <c r="M70" s="37"/>
      <c r="N70" s="56"/>
      <c r="O70" s="37"/>
      <c r="P70" s="37"/>
      <c r="Q70" s="46"/>
    </row>
    <row r="71" spans="1:31" ht="23.1" customHeight="1">
      <c r="D71" s="46"/>
      <c r="E71" s="46"/>
      <c r="F71" s="26"/>
      <c r="G71" s="23"/>
      <c r="H71" s="37"/>
      <c r="I71" s="56"/>
      <c r="J71" s="37"/>
      <c r="K71" s="37"/>
      <c r="L71" s="56"/>
      <c r="M71" s="37"/>
      <c r="N71" s="56"/>
      <c r="O71" s="37"/>
      <c r="P71" s="37"/>
      <c r="Q71" s="46"/>
    </row>
    <row r="72" spans="1:31" ht="23.1" customHeight="1">
      <c r="D72" s="46"/>
      <c r="E72" s="46"/>
      <c r="F72" s="26"/>
      <c r="G72" s="23"/>
      <c r="H72" s="37"/>
      <c r="I72" s="56"/>
      <c r="J72" s="37"/>
      <c r="K72" s="37"/>
      <c r="L72" s="56"/>
      <c r="M72" s="37"/>
      <c r="N72" s="56"/>
      <c r="O72" s="37"/>
      <c r="P72" s="37"/>
      <c r="Q72" s="46"/>
    </row>
    <row r="73" spans="1:31" ht="23.1" customHeight="1">
      <c r="D73" s="46"/>
      <c r="E73" s="46"/>
      <c r="F73" s="26"/>
      <c r="G73" s="23"/>
      <c r="H73" s="37"/>
      <c r="I73" s="56"/>
      <c r="J73" s="37"/>
      <c r="K73" s="37"/>
      <c r="L73" s="56"/>
      <c r="M73" s="37"/>
      <c r="N73" s="56"/>
      <c r="O73" s="37"/>
      <c r="P73" s="37"/>
      <c r="Q73" s="46"/>
    </row>
    <row r="74" spans="1:31" ht="23.1" customHeight="1">
      <c r="D74" s="46"/>
      <c r="E74" s="46"/>
      <c r="F74" s="26"/>
      <c r="G74" s="23"/>
      <c r="H74" s="37"/>
      <c r="I74" s="56"/>
      <c r="J74" s="37"/>
      <c r="K74" s="37"/>
      <c r="L74" s="56"/>
      <c r="M74" s="37"/>
      <c r="N74" s="56"/>
      <c r="O74" s="37"/>
      <c r="P74" s="37"/>
      <c r="Q74" s="46"/>
    </row>
    <row r="75" spans="1:31" ht="23.1" customHeight="1">
      <c r="D75" s="46"/>
      <c r="E75" s="46"/>
      <c r="F75" s="26"/>
      <c r="G75" s="23"/>
      <c r="H75" s="37"/>
      <c r="I75" s="56"/>
      <c r="J75" s="37"/>
      <c r="K75" s="37"/>
      <c r="L75" s="56"/>
      <c r="M75" s="37"/>
      <c r="N75" s="56"/>
      <c r="O75" s="37"/>
      <c r="P75" s="37"/>
      <c r="Q75" s="46"/>
    </row>
    <row r="76" spans="1:31" ht="23.1" customHeight="1">
      <c r="D76" s="46"/>
      <c r="E76" s="46"/>
      <c r="F76" s="26"/>
      <c r="G76" s="23"/>
      <c r="H76" s="37"/>
      <c r="I76" s="56"/>
      <c r="J76" s="37"/>
      <c r="K76" s="37"/>
      <c r="L76" s="56"/>
      <c r="M76" s="37"/>
      <c r="N76" s="56"/>
      <c r="O76" s="37"/>
      <c r="P76" s="37"/>
      <c r="Q76" s="46"/>
    </row>
    <row r="77" spans="1:31" ht="23.1" customHeight="1">
      <c r="D77" s="46"/>
      <c r="E77" s="46"/>
      <c r="F77" s="26"/>
      <c r="G77" s="23"/>
      <c r="H77" s="37"/>
      <c r="I77" s="56"/>
      <c r="J77" s="37"/>
      <c r="K77" s="37"/>
      <c r="L77" s="56"/>
      <c r="M77" s="37"/>
      <c r="N77" s="56"/>
      <c r="O77" s="37"/>
      <c r="P77" s="37"/>
      <c r="Q77" s="46"/>
    </row>
    <row r="78" spans="1:31" ht="23.1" customHeight="1">
      <c r="D78" s="46"/>
      <c r="E78" s="46"/>
      <c r="F78" s="26"/>
      <c r="G78" s="23"/>
      <c r="H78" s="37"/>
      <c r="I78" s="56"/>
      <c r="J78" s="37"/>
      <c r="K78" s="37"/>
      <c r="L78" s="56"/>
      <c r="M78" s="37"/>
      <c r="N78" s="56"/>
      <c r="O78" s="37"/>
      <c r="P78" s="37"/>
      <c r="Q78" s="46"/>
    </row>
    <row r="79" spans="1:31" ht="23.1" customHeight="1">
      <c r="D79" s="46"/>
      <c r="E79" s="46"/>
      <c r="F79" s="26"/>
      <c r="G79" s="23"/>
      <c r="H79" s="37"/>
      <c r="I79" s="56"/>
      <c r="J79" s="37"/>
      <c r="K79" s="37"/>
      <c r="L79" s="56"/>
      <c r="M79" s="37"/>
      <c r="N79" s="56"/>
      <c r="O79" s="37"/>
      <c r="P79" s="37"/>
      <c r="Q79" s="46"/>
    </row>
    <row r="80" spans="1:31" ht="23.1" customHeight="1">
      <c r="D80" s="46"/>
      <c r="E80" s="46"/>
      <c r="F80" s="26"/>
      <c r="G80" s="23"/>
      <c r="H80" s="37"/>
      <c r="I80" s="56"/>
      <c r="J80" s="37"/>
      <c r="K80" s="37"/>
      <c r="L80" s="56"/>
      <c r="M80" s="37"/>
      <c r="N80" s="56"/>
      <c r="O80" s="37"/>
      <c r="P80" s="37"/>
      <c r="Q80" s="46"/>
    </row>
    <row r="81" spans="2:17" ht="23.1" customHeight="1">
      <c r="B81" s="20" t="s">
        <v>405</v>
      </c>
      <c r="D81" s="46" t="s">
        <v>406</v>
      </c>
      <c r="E81" s="46"/>
      <c r="F81" s="26"/>
      <c r="G81" s="23"/>
      <c r="H81" s="37"/>
      <c r="I81" s="56"/>
      <c r="J81" s="37"/>
      <c r="K81" s="37"/>
      <c r="L81" s="56"/>
      <c r="M81" s="37"/>
      <c r="N81" s="56"/>
      <c r="O81" s="37"/>
      <c r="P81" s="37"/>
      <c r="Q81" s="46"/>
    </row>
  </sheetData>
  <mergeCells count="16">
    <mergeCell ref="D4:Q4"/>
    <mergeCell ref="D56:Q56"/>
    <mergeCell ref="A2:A3"/>
    <mergeCell ref="B2:B3"/>
    <mergeCell ref="C2:C3"/>
    <mergeCell ref="W1:Y1"/>
    <mergeCell ref="D1:N1"/>
    <mergeCell ref="E2:E3"/>
    <mergeCell ref="D2:D3"/>
    <mergeCell ref="J2:L2"/>
    <mergeCell ref="M2:N2"/>
    <mergeCell ref="G2:G3"/>
    <mergeCell ref="H2:I2"/>
    <mergeCell ref="P2:P3"/>
    <mergeCell ref="F2:F3"/>
    <mergeCell ref="Q2:Q3"/>
  </mergeCells>
  <phoneticPr fontId="7" type="noConversion"/>
  <printOptions horizontalCentered="1" verticalCentered="1"/>
  <pageMargins left="0.74803149606299213" right="0.35433070866141736" top="0.59055118110236227" bottom="0.59055118110236227" header="0.51181102362204722" footer="0.47244094488188981"/>
  <pageSetup paperSize="9" scale="75" orientation="landscape" verticalDpi="0" r:id="rId1"/>
  <headerFooter alignWithMargins="0"/>
</worksheet>
</file>

<file path=xl/worksheets/sheet18.xml><?xml version="1.0" encoding="utf-8"?>
<worksheet xmlns="http://schemas.openxmlformats.org/spreadsheetml/2006/main" xmlns:r="http://schemas.openxmlformats.org/officeDocument/2006/relationships">
  <sheetPr>
    <tabColor rgb="FFFF0000"/>
  </sheetPr>
  <dimension ref="A1:AA81"/>
  <sheetViews>
    <sheetView topLeftCell="D1" workbookViewId="0">
      <pane ySplit="3" topLeftCell="A4" activePane="bottomLeft" state="frozen"/>
      <selection activeCell="B4" sqref="B4:T4"/>
      <selection pane="bottomLeft" activeCell="B4" sqref="B4:T4"/>
    </sheetView>
  </sheetViews>
  <sheetFormatPr defaultRowHeight="21.95" customHeight="1"/>
  <cols>
    <col min="1" max="1" width="4.6640625" style="2" hidden="1" customWidth="1"/>
    <col min="2" max="2" width="6.5546875" style="20" hidden="1" customWidth="1"/>
    <col min="3" max="3" width="10.77734375" style="20" hidden="1" customWidth="1"/>
    <col min="4" max="5" width="24.33203125" style="20" customWidth="1"/>
    <col min="6" max="6" width="4.5546875" style="21" customWidth="1"/>
    <col min="7" max="7" width="10.109375" style="21" customWidth="1"/>
    <col min="8" max="8" width="9.33203125" style="21" customWidth="1"/>
    <col min="9" max="9" width="10" style="21" customWidth="1"/>
    <col min="10" max="10" width="5.21875" style="21" customWidth="1"/>
    <col min="11" max="11" width="4.77734375" style="20" hidden="1" customWidth="1"/>
    <col min="12" max="12" width="14.109375" style="21" customWidth="1"/>
    <col min="13" max="13" width="7.21875" style="21" customWidth="1"/>
    <col min="14" max="14" width="5.44140625" style="21" customWidth="1"/>
    <col min="15" max="15" width="8.77734375" style="21" customWidth="1"/>
    <col min="16" max="16" width="2.44140625" style="36" hidden="1" customWidth="1"/>
    <col min="17" max="17" width="1.21875" style="36" hidden="1" customWidth="1"/>
    <col min="18" max="18" width="5.109375" style="36" hidden="1" customWidth="1"/>
    <col min="19" max="19" width="9.21875" style="2" customWidth="1"/>
    <col min="20" max="20" width="11.109375" style="2" customWidth="1"/>
    <col min="21" max="29" width="8.88671875" style="2"/>
    <col min="30" max="55" width="11.77734375" style="2" customWidth="1"/>
    <col min="56" max="16384" width="8.88671875" style="2"/>
  </cols>
  <sheetData>
    <row r="1" spans="1:27" ht="21.95" customHeight="1">
      <c r="B1" s="20" t="s">
        <v>438</v>
      </c>
      <c r="D1" s="316" t="s">
        <v>428</v>
      </c>
      <c r="E1" s="317"/>
      <c r="F1" s="317"/>
      <c r="G1" s="317"/>
      <c r="H1" s="317"/>
      <c r="I1" s="317"/>
      <c r="J1" s="317"/>
      <c r="K1" s="317"/>
      <c r="L1" s="317"/>
      <c r="M1" s="317"/>
      <c r="N1" s="317"/>
      <c r="O1" s="317"/>
      <c r="P1" s="47"/>
      <c r="Q1" s="47"/>
      <c r="R1" s="47"/>
      <c r="AA1" s="2" t="s">
        <v>429</v>
      </c>
    </row>
    <row r="2" spans="1:27" s="17" customFormat="1" ht="21.95" customHeight="1">
      <c r="A2" s="320" t="s">
        <v>57</v>
      </c>
      <c r="B2" s="296" t="s">
        <v>19</v>
      </c>
      <c r="C2" s="296" t="s">
        <v>18</v>
      </c>
      <c r="D2" s="298" t="s">
        <v>64</v>
      </c>
      <c r="E2" s="298" t="s">
        <v>65</v>
      </c>
      <c r="F2" s="299" t="s">
        <v>0</v>
      </c>
      <c r="G2" s="299" t="s">
        <v>1</v>
      </c>
      <c r="H2" s="299"/>
      <c r="I2" s="299"/>
      <c r="J2" s="299"/>
      <c r="K2" s="298" t="s">
        <v>59</v>
      </c>
      <c r="L2" s="299" t="s">
        <v>30</v>
      </c>
      <c r="M2" s="299"/>
      <c r="N2" s="299"/>
      <c r="O2" s="299"/>
      <c r="P2" s="299" t="s">
        <v>86</v>
      </c>
      <c r="Q2" s="299"/>
      <c r="R2" s="299"/>
      <c r="S2" s="318" t="s">
        <v>31</v>
      </c>
      <c r="T2" s="318" t="s">
        <v>32</v>
      </c>
    </row>
    <row r="3" spans="1:27" s="17" customFormat="1" ht="21.95" customHeight="1">
      <c r="A3" s="320"/>
      <c r="B3" s="296"/>
      <c r="C3" s="296"/>
      <c r="D3" s="298"/>
      <c r="E3" s="298"/>
      <c r="F3" s="299"/>
      <c r="G3" s="55" t="s">
        <v>33</v>
      </c>
      <c r="H3" s="55" t="s">
        <v>34</v>
      </c>
      <c r="I3" s="55" t="s">
        <v>35</v>
      </c>
      <c r="J3" s="55" t="s">
        <v>36</v>
      </c>
      <c r="K3" s="319"/>
      <c r="L3" s="55" t="s">
        <v>24</v>
      </c>
      <c r="M3" s="55" t="s">
        <v>37</v>
      </c>
      <c r="N3" s="55" t="s">
        <v>38</v>
      </c>
      <c r="O3" s="55" t="s">
        <v>39</v>
      </c>
      <c r="P3" s="55" t="s">
        <v>87</v>
      </c>
      <c r="Q3" s="55" t="s">
        <v>89</v>
      </c>
      <c r="R3" s="55" t="s">
        <v>88</v>
      </c>
      <c r="S3" s="318"/>
      <c r="T3" s="318"/>
    </row>
    <row r="4" spans="1:27" ht="21.95" customHeight="1">
      <c r="B4" s="20" t="s">
        <v>436</v>
      </c>
      <c r="D4" s="301" t="s">
        <v>435</v>
      </c>
      <c r="E4" s="302"/>
      <c r="F4" s="302"/>
      <c r="G4" s="302"/>
      <c r="H4" s="302"/>
      <c r="I4" s="302"/>
      <c r="J4" s="302"/>
      <c r="K4" s="302"/>
      <c r="L4" s="302"/>
      <c r="M4" s="302"/>
      <c r="N4" s="302"/>
      <c r="O4" s="302"/>
      <c r="P4" s="302"/>
      <c r="Q4" s="302"/>
      <c r="R4" s="302"/>
      <c r="S4" s="302"/>
      <c r="T4" s="303"/>
    </row>
    <row r="5" spans="1:27" ht="21.95" customHeight="1">
      <c r="B5" s="20" t="s">
        <v>430</v>
      </c>
      <c r="C5" s="20" t="s">
        <v>166</v>
      </c>
      <c r="D5" s="46" t="s">
        <v>167</v>
      </c>
      <c r="E5" s="46" t="s">
        <v>168</v>
      </c>
      <c r="F5" s="23" t="s">
        <v>169</v>
      </c>
      <c r="G5" s="23">
        <f>'내역서(전기소방)'!G5</f>
        <v>43</v>
      </c>
      <c r="H5" s="23" t="str">
        <f t="shared" ref="H5:H29" si="0">IF(I5&lt;&gt;0, G5-I5, "")</f>
        <v/>
      </c>
      <c r="I5" s="23">
        <f>'내역서(전기소방)'!J5</f>
        <v>0</v>
      </c>
      <c r="J5" s="23">
        <v>10</v>
      </c>
      <c r="K5" s="46" t="s">
        <v>365</v>
      </c>
      <c r="L5" s="23" t="s">
        <v>316</v>
      </c>
      <c r="M5" s="23">
        <v>0.08</v>
      </c>
      <c r="N5" s="23">
        <v>120</v>
      </c>
      <c r="O5" s="23" t="str">
        <f t="shared" ref="O5:O30" si="1">IF(I5*M5=0, "", I5*M5*(N5/100))</f>
        <v/>
      </c>
      <c r="P5" s="37"/>
      <c r="Q5" s="37">
        <f t="shared" ref="Q5:Q30" si="2">TRUNC(P5*M5*N5/100)</f>
        <v>0</v>
      </c>
      <c r="R5" s="37"/>
      <c r="S5" s="18" t="s">
        <v>431</v>
      </c>
      <c r="T5" s="18"/>
      <c r="AA5" s="2" t="str">
        <f t="shared" ref="AA5:AA29" si="3">O5</f>
        <v/>
      </c>
    </row>
    <row r="6" spans="1:27" ht="21.95" customHeight="1">
      <c r="B6" s="20" t="s">
        <v>430</v>
      </c>
      <c r="C6" s="20" t="s">
        <v>173</v>
      </c>
      <c r="D6" s="46" t="s">
        <v>167</v>
      </c>
      <c r="E6" s="46" t="s">
        <v>174</v>
      </c>
      <c r="F6" s="23" t="s">
        <v>169</v>
      </c>
      <c r="G6" s="23">
        <f>'내역서(전기소방)'!G6</f>
        <v>40</v>
      </c>
      <c r="H6" s="23" t="str">
        <f t="shared" si="0"/>
        <v/>
      </c>
      <c r="I6" s="23">
        <f>'내역서(전기소방)'!J6</f>
        <v>0</v>
      </c>
      <c r="J6" s="23">
        <v>10</v>
      </c>
      <c r="K6" s="46" t="s">
        <v>365</v>
      </c>
      <c r="L6" s="23" t="s">
        <v>316</v>
      </c>
      <c r="M6" s="23">
        <v>0.11</v>
      </c>
      <c r="N6" s="23">
        <v>120</v>
      </c>
      <c r="O6" s="23" t="str">
        <f t="shared" si="1"/>
        <v/>
      </c>
      <c r="P6" s="37"/>
      <c r="Q6" s="37">
        <f t="shared" si="2"/>
        <v>0</v>
      </c>
      <c r="R6" s="37"/>
      <c r="S6" s="18" t="s">
        <v>431</v>
      </c>
      <c r="T6" s="18"/>
      <c r="AA6" s="2" t="str">
        <f t="shared" si="3"/>
        <v/>
      </c>
    </row>
    <row r="7" spans="1:27" ht="21.95" customHeight="1">
      <c r="B7" s="20" t="s">
        <v>430</v>
      </c>
      <c r="C7" s="20" t="s">
        <v>175</v>
      </c>
      <c r="D7" s="46" t="s">
        <v>167</v>
      </c>
      <c r="E7" s="46" t="s">
        <v>176</v>
      </c>
      <c r="F7" s="23" t="s">
        <v>169</v>
      </c>
      <c r="G7" s="23">
        <f>'내역서(전기소방)'!G7</f>
        <v>32</v>
      </c>
      <c r="H7" s="23" t="str">
        <f t="shared" si="0"/>
        <v/>
      </c>
      <c r="I7" s="23">
        <f>'내역서(전기소방)'!J7</f>
        <v>0</v>
      </c>
      <c r="J7" s="23">
        <v>10</v>
      </c>
      <c r="K7" s="46" t="s">
        <v>365</v>
      </c>
      <c r="L7" s="23" t="s">
        <v>316</v>
      </c>
      <c r="M7" s="23">
        <v>0.14000000000000001</v>
      </c>
      <c r="N7" s="23">
        <v>120</v>
      </c>
      <c r="O7" s="23" t="str">
        <f t="shared" si="1"/>
        <v/>
      </c>
      <c r="P7" s="37"/>
      <c r="Q7" s="37">
        <f t="shared" si="2"/>
        <v>0</v>
      </c>
      <c r="R7" s="37"/>
      <c r="S7" s="18" t="s">
        <v>431</v>
      </c>
      <c r="T7" s="18"/>
      <c r="AA7" s="2" t="str">
        <f t="shared" si="3"/>
        <v/>
      </c>
    </row>
    <row r="8" spans="1:27" ht="21.95" customHeight="1">
      <c r="B8" s="20" t="s">
        <v>430</v>
      </c>
      <c r="C8" s="20" t="s">
        <v>177</v>
      </c>
      <c r="D8" s="46" t="s">
        <v>167</v>
      </c>
      <c r="E8" s="46" t="s">
        <v>178</v>
      </c>
      <c r="F8" s="23" t="s">
        <v>169</v>
      </c>
      <c r="G8" s="23">
        <f>'내역서(전기소방)'!G8</f>
        <v>29</v>
      </c>
      <c r="H8" s="23" t="str">
        <f t="shared" si="0"/>
        <v/>
      </c>
      <c r="I8" s="23">
        <f>'내역서(전기소방)'!J8</f>
        <v>0</v>
      </c>
      <c r="J8" s="23">
        <v>10</v>
      </c>
      <c r="K8" s="46" t="s">
        <v>365</v>
      </c>
      <c r="L8" s="23" t="s">
        <v>316</v>
      </c>
      <c r="M8" s="23">
        <v>0.2</v>
      </c>
      <c r="N8" s="23">
        <v>120</v>
      </c>
      <c r="O8" s="23" t="str">
        <f t="shared" si="1"/>
        <v/>
      </c>
      <c r="P8" s="37"/>
      <c r="Q8" s="37">
        <f t="shared" si="2"/>
        <v>0</v>
      </c>
      <c r="R8" s="37"/>
      <c r="S8" s="18" t="s">
        <v>431</v>
      </c>
      <c r="T8" s="18"/>
      <c r="AA8" s="2" t="str">
        <f t="shared" si="3"/>
        <v/>
      </c>
    </row>
    <row r="9" spans="1:27" ht="21.95" customHeight="1">
      <c r="B9" s="20" t="s">
        <v>430</v>
      </c>
      <c r="C9" s="20" t="s">
        <v>179</v>
      </c>
      <c r="D9" s="46" t="s">
        <v>180</v>
      </c>
      <c r="E9" s="46" t="s">
        <v>181</v>
      </c>
      <c r="F9" s="23" t="s">
        <v>169</v>
      </c>
      <c r="G9" s="23">
        <f>'내역서(전기소방)'!G9</f>
        <v>180</v>
      </c>
      <c r="H9" s="23" t="str">
        <f t="shared" si="0"/>
        <v/>
      </c>
      <c r="I9" s="23">
        <f>'내역서(전기소방)'!J9</f>
        <v>0</v>
      </c>
      <c r="J9" s="23">
        <v>10</v>
      </c>
      <c r="K9" s="46" t="s">
        <v>365</v>
      </c>
      <c r="L9" s="23" t="s">
        <v>316</v>
      </c>
      <c r="M9" s="23">
        <v>0.05</v>
      </c>
      <c r="N9" s="23">
        <v>100</v>
      </c>
      <c r="O9" s="23" t="str">
        <f t="shared" si="1"/>
        <v/>
      </c>
      <c r="P9" s="37"/>
      <c r="Q9" s="37">
        <f t="shared" si="2"/>
        <v>0</v>
      </c>
      <c r="R9" s="37"/>
      <c r="S9" s="18" t="s">
        <v>431</v>
      </c>
      <c r="T9" s="18"/>
      <c r="AA9" s="2" t="str">
        <f t="shared" si="3"/>
        <v/>
      </c>
    </row>
    <row r="10" spans="1:27" ht="21.95" customHeight="1">
      <c r="B10" s="20" t="s">
        <v>430</v>
      </c>
      <c r="C10" s="20" t="s">
        <v>185</v>
      </c>
      <c r="D10" s="46" t="s">
        <v>180</v>
      </c>
      <c r="E10" s="46" t="s">
        <v>186</v>
      </c>
      <c r="F10" s="23" t="s">
        <v>169</v>
      </c>
      <c r="G10" s="23">
        <f>'내역서(전기소방)'!G10</f>
        <v>70</v>
      </c>
      <c r="H10" s="23" t="str">
        <f t="shared" si="0"/>
        <v/>
      </c>
      <c r="I10" s="23">
        <f>'내역서(전기소방)'!J10</f>
        <v>0</v>
      </c>
      <c r="J10" s="23">
        <v>10</v>
      </c>
      <c r="K10" s="46" t="s">
        <v>365</v>
      </c>
      <c r="L10" s="23" t="s">
        <v>316</v>
      </c>
      <c r="M10" s="23">
        <v>0.06</v>
      </c>
      <c r="N10" s="23">
        <v>100</v>
      </c>
      <c r="O10" s="23" t="str">
        <f t="shared" si="1"/>
        <v/>
      </c>
      <c r="P10" s="37"/>
      <c r="Q10" s="37">
        <f t="shared" si="2"/>
        <v>0</v>
      </c>
      <c r="R10" s="37"/>
      <c r="S10" s="18" t="s">
        <v>431</v>
      </c>
      <c r="T10" s="18"/>
      <c r="AA10" s="2" t="str">
        <f t="shared" si="3"/>
        <v/>
      </c>
    </row>
    <row r="11" spans="1:27" ht="21.95" customHeight="1">
      <c r="B11" s="20" t="s">
        <v>430</v>
      </c>
      <c r="C11" s="20" t="s">
        <v>187</v>
      </c>
      <c r="D11" s="46" t="s">
        <v>180</v>
      </c>
      <c r="E11" s="46" t="s">
        <v>188</v>
      </c>
      <c r="F11" s="23" t="s">
        <v>169</v>
      </c>
      <c r="G11" s="23">
        <f>'내역서(전기소방)'!G11</f>
        <v>33</v>
      </c>
      <c r="H11" s="23" t="str">
        <f t="shared" si="0"/>
        <v/>
      </c>
      <c r="I11" s="23">
        <f>'내역서(전기소방)'!J11</f>
        <v>0</v>
      </c>
      <c r="J11" s="23">
        <v>10</v>
      </c>
      <c r="K11" s="46" t="s">
        <v>365</v>
      </c>
      <c r="L11" s="23" t="s">
        <v>316</v>
      </c>
      <c r="M11" s="23">
        <v>0.08</v>
      </c>
      <c r="N11" s="23">
        <v>100</v>
      </c>
      <c r="O11" s="23" t="str">
        <f t="shared" si="1"/>
        <v/>
      </c>
      <c r="P11" s="37"/>
      <c r="Q11" s="37">
        <f t="shared" si="2"/>
        <v>0</v>
      </c>
      <c r="R11" s="37"/>
      <c r="S11" s="18" t="s">
        <v>431</v>
      </c>
      <c r="T11" s="18"/>
      <c r="AA11" s="2" t="str">
        <f t="shared" si="3"/>
        <v/>
      </c>
    </row>
    <row r="12" spans="1:27" ht="21.95" customHeight="1">
      <c r="B12" s="20" t="s">
        <v>430</v>
      </c>
      <c r="C12" s="20" t="s">
        <v>189</v>
      </c>
      <c r="D12" s="46" t="s">
        <v>180</v>
      </c>
      <c r="E12" s="46" t="s">
        <v>190</v>
      </c>
      <c r="F12" s="23" t="s">
        <v>169</v>
      </c>
      <c r="G12" s="23">
        <f>'내역서(전기소방)'!G12</f>
        <v>43</v>
      </c>
      <c r="H12" s="23" t="str">
        <f t="shared" si="0"/>
        <v/>
      </c>
      <c r="I12" s="23">
        <f>'내역서(전기소방)'!J12</f>
        <v>0</v>
      </c>
      <c r="J12" s="23">
        <v>10</v>
      </c>
      <c r="K12" s="46" t="s">
        <v>365</v>
      </c>
      <c r="L12" s="23" t="s">
        <v>316</v>
      </c>
      <c r="M12" s="23">
        <v>0.1</v>
      </c>
      <c r="N12" s="23">
        <v>100</v>
      </c>
      <c r="O12" s="23" t="str">
        <f t="shared" si="1"/>
        <v/>
      </c>
      <c r="P12" s="37"/>
      <c r="Q12" s="37">
        <f t="shared" si="2"/>
        <v>0</v>
      </c>
      <c r="R12" s="37"/>
      <c r="S12" s="18" t="s">
        <v>431</v>
      </c>
      <c r="T12" s="18"/>
      <c r="AA12" s="2" t="str">
        <f t="shared" si="3"/>
        <v/>
      </c>
    </row>
    <row r="13" spans="1:27" ht="21.95" customHeight="1">
      <c r="B13" s="20" t="s">
        <v>430</v>
      </c>
      <c r="C13" s="20" t="s">
        <v>191</v>
      </c>
      <c r="D13" s="46" t="s">
        <v>192</v>
      </c>
      <c r="E13" s="46" t="s">
        <v>193</v>
      </c>
      <c r="F13" s="23" t="s">
        <v>169</v>
      </c>
      <c r="G13" s="23">
        <f>'내역서(전기소방)'!G13</f>
        <v>816</v>
      </c>
      <c r="H13" s="23" t="str">
        <f t="shared" si="0"/>
        <v/>
      </c>
      <c r="I13" s="23">
        <f>'내역서(전기소방)'!J13</f>
        <v>0</v>
      </c>
      <c r="J13" s="23">
        <v>10</v>
      </c>
      <c r="K13" s="46" t="s">
        <v>365</v>
      </c>
      <c r="L13" s="23" t="s">
        <v>316</v>
      </c>
      <c r="M13" s="23">
        <v>0.04</v>
      </c>
      <c r="N13" s="23">
        <v>100</v>
      </c>
      <c r="O13" s="23" t="str">
        <f t="shared" si="1"/>
        <v/>
      </c>
      <c r="P13" s="37"/>
      <c r="Q13" s="37">
        <f t="shared" si="2"/>
        <v>0</v>
      </c>
      <c r="R13" s="37"/>
      <c r="S13" s="18" t="s">
        <v>431</v>
      </c>
      <c r="T13" s="18"/>
      <c r="AA13" s="2" t="str">
        <f t="shared" si="3"/>
        <v/>
      </c>
    </row>
    <row r="14" spans="1:27" ht="21.95" customHeight="1">
      <c r="B14" s="20" t="s">
        <v>430</v>
      </c>
      <c r="C14" s="20" t="s">
        <v>196</v>
      </c>
      <c r="D14" s="46" t="s">
        <v>192</v>
      </c>
      <c r="E14" s="46" t="s">
        <v>197</v>
      </c>
      <c r="F14" s="23" t="s">
        <v>169</v>
      </c>
      <c r="G14" s="23">
        <f>'내역서(전기소방)'!G14</f>
        <v>28</v>
      </c>
      <c r="H14" s="23" t="str">
        <f t="shared" si="0"/>
        <v/>
      </c>
      <c r="I14" s="23">
        <f>'내역서(전기소방)'!J14</f>
        <v>0</v>
      </c>
      <c r="J14" s="23">
        <v>10</v>
      </c>
      <c r="K14" s="46" t="s">
        <v>365</v>
      </c>
      <c r="L14" s="23" t="s">
        <v>316</v>
      </c>
      <c r="M14" s="23">
        <v>4.8000000000000001E-2</v>
      </c>
      <c r="N14" s="23">
        <v>100</v>
      </c>
      <c r="O14" s="23" t="str">
        <f t="shared" si="1"/>
        <v/>
      </c>
      <c r="P14" s="37"/>
      <c r="Q14" s="37">
        <f t="shared" si="2"/>
        <v>0</v>
      </c>
      <c r="R14" s="37"/>
      <c r="S14" s="18" t="s">
        <v>431</v>
      </c>
      <c r="T14" s="18"/>
      <c r="AA14" s="2" t="str">
        <f t="shared" si="3"/>
        <v/>
      </c>
    </row>
    <row r="15" spans="1:27" ht="21.95" customHeight="1">
      <c r="B15" s="20" t="s">
        <v>430</v>
      </c>
      <c r="C15" s="20" t="s">
        <v>198</v>
      </c>
      <c r="D15" s="46" t="s">
        <v>199</v>
      </c>
      <c r="E15" s="46" t="s">
        <v>200</v>
      </c>
      <c r="F15" s="23" t="s">
        <v>169</v>
      </c>
      <c r="G15" s="23">
        <f>'내역서(전기소방)'!G15</f>
        <v>88</v>
      </c>
      <c r="H15" s="23" t="str">
        <f t="shared" si="0"/>
        <v/>
      </c>
      <c r="I15" s="23">
        <f>'내역서(전기소방)'!J15</f>
        <v>0</v>
      </c>
      <c r="J15" s="23">
        <v>10</v>
      </c>
      <c r="K15" s="46" t="s">
        <v>365</v>
      </c>
      <c r="L15" s="23" t="s">
        <v>316</v>
      </c>
      <c r="M15" s="23">
        <v>4.3999999999999997E-2</v>
      </c>
      <c r="N15" s="23">
        <v>100</v>
      </c>
      <c r="O15" s="23" t="str">
        <f t="shared" si="1"/>
        <v/>
      </c>
      <c r="P15" s="37"/>
      <c r="Q15" s="37">
        <f t="shared" si="2"/>
        <v>0</v>
      </c>
      <c r="R15" s="37"/>
      <c r="S15" s="18" t="s">
        <v>431</v>
      </c>
      <c r="T15" s="18"/>
      <c r="AA15" s="2" t="str">
        <f t="shared" si="3"/>
        <v/>
      </c>
    </row>
    <row r="16" spans="1:27" ht="21.95" customHeight="1">
      <c r="B16" s="20" t="s">
        <v>430</v>
      </c>
      <c r="C16" s="20" t="s">
        <v>205</v>
      </c>
      <c r="D16" s="46" t="s">
        <v>206</v>
      </c>
      <c r="E16" s="46" t="s">
        <v>207</v>
      </c>
      <c r="F16" s="23" t="s">
        <v>203</v>
      </c>
      <c r="G16" s="23">
        <f>'내역서(전기소방)'!G17</f>
        <v>94</v>
      </c>
      <c r="H16" s="23" t="str">
        <f t="shared" si="0"/>
        <v/>
      </c>
      <c r="I16" s="23">
        <f>'내역서(전기소방)'!J17</f>
        <v>0</v>
      </c>
      <c r="J16" s="23"/>
      <c r="K16" s="46" t="s">
        <v>365</v>
      </c>
      <c r="L16" s="23" t="s">
        <v>316</v>
      </c>
      <c r="M16" s="23">
        <v>0.12</v>
      </c>
      <c r="N16" s="23">
        <v>100</v>
      </c>
      <c r="O16" s="23" t="str">
        <f t="shared" si="1"/>
        <v/>
      </c>
      <c r="P16" s="37"/>
      <c r="Q16" s="37">
        <f t="shared" si="2"/>
        <v>0</v>
      </c>
      <c r="R16" s="37"/>
      <c r="S16" s="18" t="s">
        <v>432</v>
      </c>
      <c r="T16" s="18"/>
      <c r="AA16" s="2" t="str">
        <f t="shared" si="3"/>
        <v/>
      </c>
    </row>
    <row r="17" spans="2:27" ht="21.95" customHeight="1">
      <c r="B17" s="20" t="s">
        <v>430</v>
      </c>
      <c r="C17" s="20" t="s">
        <v>211</v>
      </c>
      <c r="D17" s="46" t="s">
        <v>206</v>
      </c>
      <c r="E17" s="46" t="s">
        <v>212</v>
      </c>
      <c r="F17" s="23" t="s">
        <v>203</v>
      </c>
      <c r="G17" s="23">
        <f>'내역서(전기소방)'!G18</f>
        <v>23</v>
      </c>
      <c r="H17" s="23" t="str">
        <f t="shared" si="0"/>
        <v/>
      </c>
      <c r="I17" s="23">
        <f>'내역서(전기소방)'!J18</f>
        <v>0</v>
      </c>
      <c r="J17" s="23"/>
      <c r="K17" s="46" t="s">
        <v>365</v>
      </c>
      <c r="L17" s="23" t="s">
        <v>316</v>
      </c>
      <c r="M17" s="23">
        <v>0.12</v>
      </c>
      <c r="N17" s="23">
        <v>100</v>
      </c>
      <c r="O17" s="23" t="str">
        <f t="shared" si="1"/>
        <v/>
      </c>
      <c r="P17" s="37"/>
      <c r="Q17" s="37">
        <f t="shared" si="2"/>
        <v>0</v>
      </c>
      <c r="R17" s="37"/>
      <c r="S17" s="18" t="s">
        <v>432</v>
      </c>
      <c r="T17" s="18"/>
      <c r="AA17" s="2" t="str">
        <f t="shared" si="3"/>
        <v/>
      </c>
    </row>
    <row r="18" spans="2:27" ht="21.95" customHeight="1">
      <c r="B18" s="20" t="s">
        <v>430</v>
      </c>
      <c r="C18" s="20" t="s">
        <v>219</v>
      </c>
      <c r="D18" s="46" t="s">
        <v>220</v>
      </c>
      <c r="E18" s="46" t="s">
        <v>221</v>
      </c>
      <c r="F18" s="23" t="s">
        <v>203</v>
      </c>
      <c r="G18" s="23">
        <f>'내역서(전기소방)'!G20</f>
        <v>1</v>
      </c>
      <c r="H18" s="23" t="str">
        <f t="shared" si="0"/>
        <v/>
      </c>
      <c r="I18" s="23">
        <f>'내역서(전기소방)'!J20</f>
        <v>0</v>
      </c>
      <c r="J18" s="23"/>
      <c r="K18" s="46" t="s">
        <v>365</v>
      </c>
      <c r="L18" s="23" t="s">
        <v>316</v>
      </c>
      <c r="M18" s="23">
        <v>0.95</v>
      </c>
      <c r="N18" s="23">
        <v>100</v>
      </c>
      <c r="O18" s="23" t="str">
        <f t="shared" si="1"/>
        <v/>
      </c>
      <c r="P18" s="37"/>
      <c r="Q18" s="37">
        <f t="shared" si="2"/>
        <v>0</v>
      </c>
      <c r="R18" s="37"/>
      <c r="S18" s="18" t="s">
        <v>433</v>
      </c>
      <c r="T18" s="18"/>
      <c r="AA18" s="2" t="str">
        <f t="shared" si="3"/>
        <v/>
      </c>
    </row>
    <row r="19" spans="2:27" ht="21.95" customHeight="1">
      <c r="B19" s="20" t="s">
        <v>430</v>
      </c>
      <c r="C19" s="20" t="s">
        <v>240</v>
      </c>
      <c r="D19" s="46" t="s">
        <v>241</v>
      </c>
      <c r="E19" s="46" t="s">
        <v>242</v>
      </c>
      <c r="F19" s="23" t="s">
        <v>169</v>
      </c>
      <c r="G19" s="23">
        <f>'내역서(전기소방)'!G21</f>
        <v>2669</v>
      </c>
      <c r="H19" s="23" t="str">
        <f t="shared" si="0"/>
        <v/>
      </c>
      <c r="I19" s="23">
        <f>'내역서(전기소방)'!J21</f>
        <v>0</v>
      </c>
      <c r="J19" s="23">
        <v>10</v>
      </c>
      <c r="K19" s="46" t="s">
        <v>365</v>
      </c>
      <c r="L19" s="23" t="s">
        <v>316</v>
      </c>
      <c r="M19" s="23">
        <v>0.01</v>
      </c>
      <c r="N19" s="23">
        <v>100</v>
      </c>
      <c r="O19" s="23" t="str">
        <f t="shared" si="1"/>
        <v/>
      </c>
      <c r="P19" s="37"/>
      <c r="Q19" s="37">
        <f t="shared" si="2"/>
        <v>0</v>
      </c>
      <c r="R19" s="37"/>
      <c r="S19" s="18" t="s">
        <v>373</v>
      </c>
      <c r="T19" s="18"/>
      <c r="AA19" s="2" t="str">
        <f t="shared" si="3"/>
        <v/>
      </c>
    </row>
    <row r="20" spans="2:27" ht="21.95" customHeight="1">
      <c r="B20" s="20" t="s">
        <v>430</v>
      </c>
      <c r="C20" s="20" t="s">
        <v>246</v>
      </c>
      <c r="D20" s="46" t="s">
        <v>241</v>
      </c>
      <c r="E20" s="46" t="s">
        <v>247</v>
      </c>
      <c r="F20" s="23" t="s">
        <v>169</v>
      </c>
      <c r="G20" s="23">
        <f>'내역서(전기소방)'!G22</f>
        <v>3465</v>
      </c>
      <c r="H20" s="23" t="str">
        <f t="shared" si="0"/>
        <v/>
      </c>
      <c r="I20" s="23">
        <f>'내역서(전기소방)'!J22</f>
        <v>0</v>
      </c>
      <c r="J20" s="23">
        <v>10</v>
      </c>
      <c r="K20" s="46" t="s">
        <v>365</v>
      </c>
      <c r="L20" s="23" t="s">
        <v>316</v>
      </c>
      <c r="M20" s="23">
        <v>0.01</v>
      </c>
      <c r="N20" s="23">
        <v>100</v>
      </c>
      <c r="O20" s="23" t="str">
        <f t="shared" si="1"/>
        <v/>
      </c>
      <c r="P20" s="37"/>
      <c r="Q20" s="37">
        <f t="shared" si="2"/>
        <v>0</v>
      </c>
      <c r="R20" s="37"/>
      <c r="S20" s="18" t="s">
        <v>373</v>
      </c>
      <c r="T20" s="18"/>
      <c r="AA20" s="2" t="str">
        <f t="shared" si="3"/>
        <v/>
      </c>
    </row>
    <row r="21" spans="2:27" ht="21.95" customHeight="1">
      <c r="B21" s="20" t="s">
        <v>430</v>
      </c>
      <c r="C21" s="20" t="s">
        <v>248</v>
      </c>
      <c r="D21" s="46" t="s">
        <v>249</v>
      </c>
      <c r="E21" s="46" t="s">
        <v>250</v>
      </c>
      <c r="F21" s="23" t="s">
        <v>203</v>
      </c>
      <c r="G21" s="23">
        <f>'내역서(전기소방)'!G23</f>
        <v>64</v>
      </c>
      <c r="H21" s="23" t="str">
        <f t="shared" si="0"/>
        <v/>
      </c>
      <c r="I21" s="23">
        <f>'내역서(전기소방)'!J23</f>
        <v>0</v>
      </c>
      <c r="J21" s="23"/>
      <c r="K21" s="46" t="s">
        <v>365</v>
      </c>
      <c r="L21" s="23" t="s">
        <v>316</v>
      </c>
      <c r="M21" s="23">
        <v>0.13</v>
      </c>
      <c r="N21" s="23">
        <v>100</v>
      </c>
      <c r="O21" s="23" t="str">
        <f t="shared" si="1"/>
        <v/>
      </c>
      <c r="P21" s="37"/>
      <c r="Q21" s="37">
        <f t="shared" si="2"/>
        <v>0</v>
      </c>
      <c r="R21" s="37"/>
      <c r="S21" s="18" t="s">
        <v>372</v>
      </c>
      <c r="T21" s="18"/>
      <c r="AA21" s="2" t="str">
        <f t="shared" si="3"/>
        <v/>
      </c>
    </row>
    <row r="22" spans="2:27" ht="21.95" customHeight="1">
      <c r="B22" s="20" t="s">
        <v>430</v>
      </c>
      <c r="C22" s="20" t="s">
        <v>254</v>
      </c>
      <c r="D22" s="46" t="s">
        <v>249</v>
      </c>
      <c r="E22" s="46" t="s">
        <v>255</v>
      </c>
      <c r="F22" s="23" t="s">
        <v>203</v>
      </c>
      <c r="G22" s="23">
        <f>'내역서(전기소방)'!G24</f>
        <v>2</v>
      </c>
      <c r="H22" s="23" t="str">
        <f t="shared" si="0"/>
        <v/>
      </c>
      <c r="I22" s="23">
        <f>'내역서(전기소방)'!J24</f>
        <v>0</v>
      </c>
      <c r="J22" s="23"/>
      <c r="K22" s="46" t="s">
        <v>365</v>
      </c>
      <c r="L22" s="23" t="s">
        <v>316</v>
      </c>
      <c r="M22" s="23">
        <v>0.13</v>
      </c>
      <c r="N22" s="23">
        <v>100</v>
      </c>
      <c r="O22" s="23" t="str">
        <f t="shared" si="1"/>
        <v/>
      </c>
      <c r="P22" s="37"/>
      <c r="Q22" s="37">
        <f t="shared" si="2"/>
        <v>0</v>
      </c>
      <c r="R22" s="37"/>
      <c r="S22" s="18" t="s">
        <v>372</v>
      </c>
      <c r="T22" s="18"/>
      <c r="AA22" s="2" t="str">
        <f t="shared" si="3"/>
        <v/>
      </c>
    </row>
    <row r="23" spans="2:27" ht="21.95" customHeight="1">
      <c r="B23" s="20" t="s">
        <v>430</v>
      </c>
      <c r="C23" s="20" t="s">
        <v>256</v>
      </c>
      <c r="D23" s="46" t="s">
        <v>249</v>
      </c>
      <c r="E23" s="46" t="s">
        <v>257</v>
      </c>
      <c r="F23" s="23" t="s">
        <v>203</v>
      </c>
      <c r="G23" s="23">
        <f>'내역서(전기소방)'!G25</f>
        <v>28</v>
      </c>
      <c r="H23" s="23" t="str">
        <f t="shared" si="0"/>
        <v/>
      </c>
      <c r="I23" s="23">
        <f>'내역서(전기소방)'!J25</f>
        <v>0</v>
      </c>
      <c r="J23" s="23"/>
      <c r="K23" s="46" t="s">
        <v>365</v>
      </c>
      <c r="L23" s="23" t="s">
        <v>316</v>
      </c>
      <c r="M23" s="23">
        <v>0.13</v>
      </c>
      <c r="N23" s="23">
        <v>100</v>
      </c>
      <c r="O23" s="23" t="str">
        <f t="shared" si="1"/>
        <v/>
      </c>
      <c r="P23" s="37"/>
      <c r="Q23" s="37">
        <f t="shared" si="2"/>
        <v>0</v>
      </c>
      <c r="R23" s="37"/>
      <c r="S23" s="18" t="s">
        <v>372</v>
      </c>
      <c r="T23" s="18"/>
      <c r="AA23" s="2" t="str">
        <f t="shared" si="3"/>
        <v/>
      </c>
    </row>
    <row r="24" spans="2:27" ht="21.95" customHeight="1">
      <c r="B24" s="20" t="s">
        <v>430</v>
      </c>
      <c r="C24" s="20" t="s">
        <v>280</v>
      </c>
      <c r="D24" s="46" t="s">
        <v>281</v>
      </c>
      <c r="E24" s="46" t="s">
        <v>277</v>
      </c>
      <c r="F24" s="23" t="s">
        <v>203</v>
      </c>
      <c r="G24" s="23">
        <f>'내역서(전기소방)'!G26</f>
        <v>7</v>
      </c>
      <c r="H24" s="23" t="str">
        <f t="shared" si="0"/>
        <v/>
      </c>
      <c r="I24" s="23">
        <f>'내역서(전기소방)'!J26</f>
        <v>0</v>
      </c>
      <c r="J24" s="23"/>
      <c r="K24" s="46" t="s">
        <v>365</v>
      </c>
      <c r="L24" s="23" t="s">
        <v>316</v>
      </c>
      <c r="M24" s="23">
        <v>0.15</v>
      </c>
      <c r="N24" s="23">
        <v>100</v>
      </c>
      <c r="O24" s="23" t="str">
        <f t="shared" si="1"/>
        <v/>
      </c>
      <c r="P24" s="37"/>
      <c r="Q24" s="37">
        <f t="shared" si="2"/>
        <v>0</v>
      </c>
      <c r="R24" s="37"/>
      <c r="S24" s="18" t="s">
        <v>372</v>
      </c>
      <c r="T24" s="18"/>
      <c r="AA24" s="2" t="str">
        <f t="shared" si="3"/>
        <v/>
      </c>
    </row>
    <row r="25" spans="2:27" ht="21.95" customHeight="1">
      <c r="B25" s="20" t="s">
        <v>430</v>
      </c>
      <c r="C25" s="20" t="s">
        <v>283</v>
      </c>
      <c r="D25" s="46" t="s">
        <v>284</v>
      </c>
      <c r="E25" s="46"/>
      <c r="F25" s="23" t="s">
        <v>203</v>
      </c>
      <c r="G25" s="23">
        <f>'내역서(전기소방)'!G27</f>
        <v>24</v>
      </c>
      <c r="H25" s="23" t="str">
        <f t="shared" si="0"/>
        <v/>
      </c>
      <c r="I25" s="23">
        <f>'내역서(전기소방)'!J27</f>
        <v>0</v>
      </c>
      <c r="J25" s="23"/>
      <c r="K25" s="46" t="s">
        <v>365</v>
      </c>
      <c r="L25" s="23" t="s">
        <v>316</v>
      </c>
      <c r="M25" s="23">
        <v>0.2</v>
      </c>
      <c r="N25" s="23">
        <v>100</v>
      </c>
      <c r="O25" s="23" t="str">
        <f t="shared" si="1"/>
        <v/>
      </c>
      <c r="P25" s="37"/>
      <c r="Q25" s="37">
        <f t="shared" si="2"/>
        <v>0</v>
      </c>
      <c r="R25" s="37"/>
      <c r="S25" s="18"/>
      <c r="T25" s="18"/>
      <c r="AA25" s="2" t="str">
        <f t="shared" si="3"/>
        <v/>
      </c>
    </row>
    <row r="26" spans="2:27" ht="21.95" customHeight="1">
      <c r="B26" s="20" t="s">
        <v>430</v>
      </c>
      <c r="C26" s="20" t="s">
        <v>289</v>
      </c>
      <c r="D26" s="46" t="s">
        <v>290</v>
      </c>
      <c r="E26" s="46" t="s">
        <v>291</v>
      </c>
      <c r="F26" s="23" t="s">
        <v>292</v>
      </c>
      <c r="G26" s="23">
        <f>'내역서(전기소방)'!G28</f>
        <v>1</v>
      </c>
      <c r="H26" s="23" t="str">
        <f t="shared" si="0"/>
        <v/>
      </c>
      <c r="I26" s="23">
        <f>'내역서(전기소방)'!J28</f>
        <v>0</v>
      </c>
      <c r="J26" s="23"/>
      <c r="K26" s="46" t="s">
        <v>365</v>
      </c>
      <c r="L26" s="23" t="s">
        <v>316</v>
      </c>
      <c r="M26" s="23">
        <v>18</v>
      </c>
      <c r="N26" s="23">
        <v>100</v>
      </c>
      <c r="O26" s="23" t="str">
        <f t="shared" si="1"/>
        <v/>
      </c>
      <c r="P26" s="37"/>
      <c r="Q26" s="37">
        <f t="shared" si="2"/>
        <v>0</v>
      </c>
      <c r="R26" s="37"/>
      <c r="S26" s="18" t="s">
        <v>372</v>
      </c>
      <c r="T26" s="18"/>
      <c r="AA26" s="2" t="str">
        <f t="shared" si="3"/>
        <v/>
      </c>
    </row>
    <row r="27" spans="2:27" ht="21.95" customHeight="1">
      <c r="B27" s="20" t="s">
        <v>430</v>
      </c>
      <c r="C27" s="20" t="s">
        <v>293</v>
      </c>
      <c r="D27" s="46" t="s">
        <v>294</v>
      </c>
      <c r="E27" s="46" t="s">
        <v>277</v>
      </c>
      <c r="F27" s="23" t="s">
        <v>203</v>
      </c>
      <c r="G27" s="23">
        <f>'내역서(전기소방)'!G29</f>
        <v>2</v>
      </c>
      <c r="H27" s="23" t="str">
        <f t="shared" si="0"/>
        <v/>
      </c>
      <c r="I27" s="23">
        <f>'내역서(전기소방)'!J29</f>
        <v>0</v>
      </c>
      <c r="J27" s="23"/>
      <c r="K27" s="46" t="s">
        <v>365</v>
      </c>
      <c r="L27" s="23" t="s">
        <v>316</v>
      </c>
      <c r="M27" s="23">
        <v>0.36</v>
      </c>
      <c r="N27" s="23">
        <v>100</v>
      </c>
      <c r="O27" s="23" t="str">
        <f t="shared" si="1"/>
        <v/>
      </c>
      <c r="P27" s="37"/>
      <c r="Q27" s="37">
        <f t="shared" si="2"/>
        <v>0</v>
      </c>
      <c r="R27" s="37"/>
      <c r="S27" s="18" t="s">
        <v>372</v>
      </c>
      <c r="T27" s="18"/>
      <c r="AA27" s="2" t="str">
        <f t="shared" si="3"/>
        <v/>
      </c>
    </row>
    <row r="28" spans="2:27" ht="21.95" customHeight="1">
      <c r="B28" s="20" t="s">
        <v>430</v>
      </c>
      <c r="C28" s="20" t="s">
        <v>295</v>
      </c>
      <c r="D28" s="46" t="s">
        <v>296</v>
      </c>
      <c r="E28" s="46" t="s">
        <v>297</v>
      </c>
      <c r="F28" s="23" t="s">
        <v>298</v>
      </c>
      <c r="G28" s="23">
        <f>'내역서(전기소방)'!G30</f>
        <v>1</v>
      </c>
      <c r="H28" s="23" t="str">
        <f t="shared" si="0"/>
        <v/>
      </c>
      <c r="I28" s="23">
        <f>'내역서(전기소방)'!J30</f>
        <v>0</v>
      </c>
      <c r="J28" s="23"/>
      <c r="K28" s="46" t="s">
        <v>365</v>
      </c>
      <c r="L28" s="23" t="s">
        <v>316</v>
      </c>
      <c r="M28" s="23">
        <v>0.36</v>
      </c>
      <c r="N28" s="23">
        <v>100</v>
      </c>
      <c r="O28" s="23" t="str">
        <f t="shared" si="1"/>
        <v/>
      </c>
      <c r="P28" s="37"/>
      <c r="Q28" s="37">
        <f t="shared" si="2"/>
        <v>0</v>
      </c>
      <c r="R28" s="37"/>
      <c r="S28" s="18" t="s">
        <v>372</v>
      </c>
      <c r="T28" s="18"/>
      <c r="AA28" s="2" t="str">
        <f t="shared" si="3"/>
        <v/>
      </c>
    </row>
    <row r="29" spans="2:27" ht="21.95" customHeight="1">
      <c r="B29" s="20" t="s">
        <v>430</v>
      </c>
      <c r="C29" s="20" t="s">
        <v>299</v>
      </c>
      <c r="D29" s="46" t="s">
        <v>300</v>
      </c>
      <c r="E29" s="46" t="s">
        <v>301</v>
      </c>
      <c r="F29" s="23" t="s">
        <v>203</v>
      </c>
      <c r="G29" s="23">
        <f>'내역서(전기소방)'!G31</f>
        <v>1</v>
      </c>
      <c r="H29" s="23" t="str">
        <f t="shared" si="0"/>
        <v/>
      </c>
      <c r="I29" s="23">
        <f>'내역서(전기소방)'!J31</f>
        <v>0</v>
      </c>
      <c r="J29" s="23"/>
      <c r="K29" s="46" t="s">
        <v>365</v>
      </c>
      <c r="L29" s="23" t="s">
        <v>316</v>
      </c>
      <c r="M29" s="23">
        <v>1.68</v>
      </c>
      <c r="N29" s="23">
        <v>100</v>
      </c>
      <c r="O29" s="23" t="str">
        <f t="shared" si="1"/>
        <v/>
      </c>
      <c r="P29" s="37"/>
      <c r="Q29" s="37">
        <f t="shared" si="2"/>
        <v>0</v>
      </c>
      <c r="R29" s="37"/>
      <c r="S29" s="18" t="s">
        <v>372</v>
      </c>
      <c r="T29" s="18"/>
      <c r="AA29" s="2" t="str">
        <f t="shared" si="3"/>
        <v/>
      </c>
    </row>
    <row r="30" spans="2:27" ht="21.95" customHeight="1">
      <c r="B30" s="20" t="s">
        <v>430</v>
      </c>
      <c r="C30" s="20" t="s">
        <v>314</v>
      </c>
      <c r="D30" s="46" t="s">
        <v>315</v>
      </c>
      <c r="E30" s="46" t="s">
        <v>316</v>
      </c>
      <c r="F30" s="23" t="s">
        <v>317</v>
      </c>
      <c r="G30" s="23">
        <f>IF(H30*I30/100+0.5 &lt;1, TRUNC(H30*I30/100, 3), TRUNC(H30*I30/100+0.5, J30))</f>
        <v>0</v>
      </c>
      <c r="H30" s="23">
        <f>(옵션!$B$12*옵션!$B$41)/100</f>
        <v>85</v>
      </c>
      <c r="I30" s="23">
        <f>SUM(AA5:AA29)</f>
        <v>0</v>
      </c>
      <c r="J30" s="23">
        <f>옵션!$C$41</f>
        <v>0</v>
      </c>
      <c r="K30" s="46"/>
      <c r="L30" s="23"/>
      <c r="M30" s="23"/>
      <c r="N30" s="23"/>
      <c r="O30" s="23" t="str">
        <f t="shared" si="1"/>
        <v/>
      </c>
      <c r="P30" s="37"/>
      <c r="Q30" s="37">
        <f t="shared" si="2"/>
        <v>0</v>
      </c>
      <c r="R30" s="37"/>
      <c r="S30" s="18"/>
      <c r="T30" s="18"/>
      <c r="Z30" s="2" t="s">
        <v>371</v>
      </c>
      <c r="AA30" s="2">
        <f>SUM(AA5:AA29)</f>
        <v>0</v>
      </c>
    </row>
    <row r="31" spans="2:27" ht="21.95" customHeight="1">
      <c r="D31" s="46"/>
      <c r="E31" s="46"/>
      <c r="F31" s="23"/>
      <c r="G31" s="23"/>
      <c r="H31" s="23"/>
      <c r="I31" s="23"/>
      <c r="J31" s="23"/>
      <c r="K31" s="46"/>
      <c r="L31" s="23"/>
      <c r="M31" s="23"/>
      <c r="N31" s="23"/>
      <c r="O31" s="23"/>
      <c r="P31" s="37"/>
      <c r="Q31" s="37"/>
      <c r="R31" s="37"/>
      <c r="S31" s="18"/>
      <c r="T31" s="18"/>
    </row>
    <row r="32" spans="2:27" ht="21.95" customHeight="1">
      <c r="D32" s="46"/>
      <c r="E32" s="46"/>
      <c r="F32" s="23"/>
      <c r="G32" s="23"/>
      <c r="H32" s="23"/>
      <c r="I32" s="23"/>
      <c r="J32" s="23"/>
      <c r="K32" s="46"/>
      <c r="L32" s="23"/>
      <c r="M32" s="23"/>
      <c r="N32" s="23"/>
      <c r="O32" s="23"/>
      <c r="P32" s="37"/>
      <c r="Q32" s="37"/>
      <c r="R32" s="37"/>
      <c r="S32" s="18"/>
      <c r="T32" s="18"/>
    </row>
    <row r="33" spans="4:20" ht="21.95" customHeight="1">
      <c r="D33" s="46"/>
      <c r="E33" s="46"/>
      <c r="F33" s="23"/>
      <c r="G33" s="23"/>
      <c r="H33" s="23"/>
      <c r="I33" s="23"/>
      <c r="J33" s="23"/>
      <c r="K33" s="46"/>
      <c r="L33" s="23"/>
      <c r="M33" s="23"/>
      <c r="N33" s="23"/>
      <c r="O33" s="23"/>
      <c r="P33" s="37"/>
      <c r="Q33" s="37"/>
      <c r="R33" s="37"/>
      <c r="S33" s="18"/>
      <c r="T33" s="18"/>
    </row>
    <row r="34" spans="4:20" ht="21.95" customHeight="1">
      <c r="D34" s="46"/>
      <c r="E34" s="46"/>
      <c r="F34" s="23"/>
      <c r="G34" s="23"/>
      <c r="H34" s="23"/>
      <c r="I34" s="23"/>
      <c r="J34" s="23"/>
      <c r="K34" s="46"/>
      <c r="L34" s="23"/>
      <c r="M34" s="23"/>
      <c r="N34" s="23"/>
      <c r="O34" s="23"/>
      <c r="P34" s="37"/>
      <c r="Q34" s="37"/>
      <c r="R34" s="37"/>
      <c r="S34" s="18"/>
      <c r="T34" s="18"/>
    </row>
    <row r="35" spans="4:20" ht="21.95" customHeight="1">
      <c r="D35" s="46"/>
      <c r="E35" s="46"/>
      <c r="F35" s="23"/>
      <c r="G35" s="23"/>
      <c r="H35" s="23"/>
      <c r="I35" s="23"/>
      <c r="J35" s="23"/>
      <c r="K35" s="46"/>
      <c r="L35" s="23"/>
      <c r="M35" s="23"/>
      <c r="N35" s="23"/>
      <c r="O35" s="23"/>
      <c r="P35" s="37"/>
      <c r="Q35" s="37"/>
      <c r="R35" s="37"/>
      <c r="S35" s="18"/>
      <c r="T35" s="18"/>
    </row>
    <row r="36" spans="4:20" ht="21.95" customHeight="1">
      <c r="D36" s="46"/>
      <c r="E36" s="46"/>
      <c r="F36" s="23"/>
      <c r="G36" s="23"/>
      <c r="H36" s="23"/>
      <c r="I36" s="23"/>
      <c r="J36" s="23"/>
      <c r="K36" s="46"/>
      <c r="L36" s="23"/>
      <c r="M36" s="23"/>
      <c r="N36" s="23"/>
      <c r="O36" s="23"/>
      <c r="P36" s="37"/>
      <c r="Q36" s="37"/>
      <c r="R36" s="37"/>
      <c r="S36" s="18"/>
      <c r="T36" s="18"/>
    </row>
    <row r="37" spans="4:20" ht="21.95" customHeight="1">
      <c r="D37" s="46"/>
      <c r="E37" s="46"/>
      <c r="F37" s="23"/>
      <c r="G37" s="23"/>
      <c r="H37" s="23"/>
      <c r="I37" s="23"/>
      <c r="J37" s="23"/>
      <c r="K37" s="46"/>
      <c r="L37" s="23"/>
      <c r="M37" s="23"/>
      <c r="N37" s="23"/>
      <c r="O37" s="23"/>
      <c r="P37" s="37"/>
      <c r="Q37" s="37"/>
      <c r="R37" s="37"/>
      <c r="S37" s="18"/>
      <c r="T37" s="18"/>
    </row>
    <row r="38" spans="4:20" ht="21.95" customHeight="1">
      <c r="D38" s="46"/>
      <c r="E38" s="46"/>
      <c r="F38" s="23"/>
      <c r="G38" s="23"/>
      <c r="H38" s="23"/>
      <c r="I38" s="23"/>
      <c r="J38" s="23"/>
      <c r="K38" s="46"/>
      <c r="L38" s="23"/>
      <c r="M38" s="23"/>
      <c r="N38" s="23"/>
      <c r="O38" s="23"/>
      <c r="P38" s="37"/>
      <c r="Q38" s="37"/>
      <c r="R38" s="37"/>
      <c r="S38" s="18"/>
      <c r="T38" s="18"/>
    </row>
    <row r="39" spans="4:20" ht="21.95" customHeight="1">
      <c r="D39" s="46"/>
      <c r="E39" s="46"/>
      <c r="F39" s="23"/>
      <c r="G39" s="23"/>
      <c r="H39" s="23"/>
      <c r="I39" s="23"/>
      <c r="J39" s="23"/>
      <c r="K39" s="46"/>
      <c r="L39" s="23"/>
      <c r="M39" s="23"/>
      <c r="N39" s="23"/>
      <c r="O39" s="23"/>
      <c r="P39" s="37"/>
      <c r="Q39" s="37"/>
      <c r="R39" s="37"/>
      <c r="S39" s="18"/>
      <c r="T39" s="18"/>
    </row>
    <row r="40" spans="4:20" ht="21.95" customHeight="1">
      <c r="D40" s="46"/>
      <c r="E40" s="46"/>
      <c r="F40" s="23"/>
      <c r="G40" s="23"/>
      <c r="H40" s="23"/>
      <c r="I40" s="23"/>
      <c r="J40" s="23"/>
      <c r="K40" s="46"/>
      <c r="L40" s="23"/>
      <c r="M40" s="23"/>
      <c r="N40" s="23"/>
      <c r="O40" s="23"/>
      <c r="P40" s="37"/>
      <c r="Q40" s="37"/>
      <c r="R40" s="37"/>
      <c r="S40" s="18"/>
      <c r="T40" s="18"/>
    </row>
    <row r="41" spans="4:20" ht="21.95" customHeight="1">
      <c r="D41" s="46"/>
      <c r="E41" s="46"/>
      <c r="F41" s="23"/>
      <c r="G41" s="23"/>
      <c r="H41" s="23"/>
      <c r="I41" s="23"/>
      <c r="J41" s="23"/>
      <c r="K41" s="46"/>
      <c r="L41" s="23"/>
      <c r="M41" s="23"/>
      <c r="N41" s="23"/>
      <c r="O41" s="23"/>
      <c r="P41" s="37"/>
      <c r="Q41" s="37"/>
      <c r="R41" s="37"/>
      <c r="S41" s="18"/>
      <c r="T41" s="18"/>
    </row>
    <row r="42" spans="4:20" ht="21.95" customHeight="1">
      <c r="D42" s="46"/>
      <c r="E42" s="46"/>
      <c r="F42" s="23"/>
      <c r="G42" s="23"/>
      <c r="H42" s="23"/>
      <c r="I42" s="23"/>
      <c r="J42" s="23"/>
      <c r="K42" s="46"/>
      <c r="L42" s="23"/>
      <c r="M42" s="23"/>
      <c r="N42" s="23"/>
      <c r="O42" s="23"/>
      <c r="P42" s="37"/>
      <c r="Q42" s="37"/>
      <c r="R42" s="37"/>
      <c r="S42" s="18"/>
      <c r="T42" s="18"/>
    </row>
    <row r="43" spans="4:20" ht="21.95" customHeight="1">
      <c r="D43" s="46"/>
      <c r="E43" s="46"/>
      <c r="F43" s="23"/>
      <c r="G43" s="23"/>
      <c r="H43" s="23"/>
      <c r="I43" s="23"/>
      <c r="J43" s="23"/>
      <c r="K43" s="46"/>
      <c r="L43" s="23"/>
      <c r="M43" s="23"/>
      <c r="N43" s="23"/>
      <c r="O43" s="23"/>
      <c r="P43" s="37"/>
      <c r="Q43" s="37"/>
      <c r="R43" s="37"/>
      <c r="S43" s="18"/>
      <c r="T43" s="18"/>
    </row>
    <row r="44" spans="4:20" ht="21.95" customHeight="1">
      <c r="D44" s="46"/>
      <c r="E44" s="46"/>
      <c r="F44" s="23"/>
      <c r="G44" s="23"/>
      <c r="H44" s="23"/>
      <c r="I44" s="23"/>
      <c r="J44" s="23"/>
      <c r="K44" s="46"/>
      <c r="L44" s="23"/>
      <c r="M44" s="23"/>
      <c r="N44" s="23"/>
      <c r="O44" s="23"/>
      <c r="P44" s="37"/>
      <c r="Q44" s="37"/>
      <c r="R44" s="37"/>
      <c r="S44" s="18"/>
      <c r="T44" s="18"/>
    </row>
    <row r="45" spans="4:20" ht="21.95" customHeight="1">
      <c r="D45" s="46"/>
      <c r="E45" s="46"/>
      <c r="F45" s="23"/>
      <c r="G45" s="23"/>
      <c r="H45" s="23"/>
      <c r="I45" s="23"/>
      <c r="J45" s="23"/>
      <c r="K45" s="46"/>
      <c r="L45" s="23"/>
      <c r="M45" s="23"/>
      <c r="N45" s="23"/>
      <c r="O45" s="23"/>
      <c r="P45" s="37"/>
      <c r="Q45" s="37"/>
      <c r="R45" s="37"/>
      <c r="S45" s="18"/>
      <c r="T45" s="18"/>
    </row>
    <row r="46" spans="4:20" ht="21.95" customHeight="1">
      <c r="D46" s="46"/>
      <c r="E46" s="46"/>
      <c r="F46" s="23"/>
      <c r="G46" s="23"/>
      <c r="H46" s="23"/>
      <c r="I46" s="23"/>
      <c r="J46" s="23"/>
      <c r="K46" s="46"/>
      <c r="L46" s="23"/>
      <c r="M46" s="23"/>
      <c r="N46" s="23"/>
      <c r="O46" s="23"/>
      <c r="P46" s="37"/>
      <c r="Q46" s="37"/>
      <c r="R46" s="37"/>
      <c r="S46" s="18"/>
      <c r="T46" s="18"/>
    </row>
    <row r="47" spans="4:20" ht="21.95" customHeight="1">
      <c r="D47" s="46"/>
      <c r="E47" s="46"/>
      <c r="F47" s="23"/>
      <c r="G47" s="23"/>
      <c r="H47" s="23"/>
      <c r="I47" s="23"/>
      <c r="J47" s="23"/>
      <c r="K47" s="46"/>
      <c r="L47" s="23"/>
      <c r="M47" s="23"/>
      <c r="N47" s="23"/>
      <c r="O47" s="23"/>
      <c r="P47" s="37"/>
      <c r="Q47" s="37"/>
      <c r="R47" s="37"/>
      <c r="S47" s="18"/>
      <c r="T47" s="18"/>
    </row>
    <row r="48" spans="4:20" ht="21.95" customHeight="1">
      <c r="D48" s="46"/>
      <c r="E48" s="46"/>
      <c r="F48" s="23"/>
      <c r="G48" s="23"/>
      <c r="H48" s="23"/>
      <c r="I48" s="23"/>
      <c r="J48" s="23"/>
      <c r="K48" s="46"/>
      <c r="L48" s="23"/>
      <c r="M48" s="23"/>
      <c r="N48" s="23"/>
      <c r="O48" s="23"/>
      <c r="P48" s="37"/>
      <c r="Q48" s="37"/>
      <c r="R48" s="37"/>
      <c r="S48" s="18"/>
      <c r="T48" s="18"/>
    </row>
    <row r="49" spans="2:27" ht="21.95" customHeight="1">
      <c r="D49" s="46"/>
      <c r="E49" s="46"/>
      <c r="F49" s="23"/>
      <c r="G49" s="23"/>
      <c r="H49" s="23"/>
      <c r="I49" s="23"/>
      <c r="J49" s="23"/>
      <c r="K49" s="46"/>
      <c r="L49" s="23"/>
      <c r="M49" s="23"/>
      <c r="N49" s="23"/>
      <c r="O49" s="23"/>
      <c r="P49" s="37"/>
      <c r="Q49" s="37"/>
      <c r="R49" s="37"/>
      <c r="S49" s="18"/>
      <c r="T49" s="18"/>
    </row>
    <row r="50" spans="2:27" ht="21.95" customHeight="1">
      <c r="D50" s="46"/>
      <c r="E50" s="46"/>
      <c r="F50" s="23"/>
      <c r="G50" s="23"/>
      <c r="H50" s="23"/>
      <c r="I50" s="23"/>
      <c r="J50" s="23"/>
      <c r="K50" s="46"/>
      <c r="L50" s="23"/>
      <c r="M50" s="23"/>
      <c r="N50" s="23"/>
      <c r="O50" s="23"/>
      <c r="P50" s="37"/>
      <c r="Q50" s="37"/>
      <c r="R50" s="37"/>
      <c r="S50" s="18"/>
      <c r="T50" s="18"/>
    </row>
    <row r="51" spans="2:27" ht="21.95" customHeight="1">
      <c r="D51" s="46"/>
      <c r="E51" s="46"/>
      <c r="F51" s="23"/>
      <c r="G51" s="23"/>
      <c r="H51" s="23"/>
      <c r="I51" s="23"/>
      <c r="J51" s="23"/>
      <c r="K51" s="46"/>
      <c r="L51" s="23"/>
      <c r="M51" s="23"/>
      <c r="N51" s="23"/>
      <c r="O51" s="23"/>
      <c r="P51" s="37"/>
      <c r="Q51" s="37"/>
      <c r="R51" s="37"/>
      <c r="S51" s="18"/>
      <c r="T51" s="18"/>
    </row>
    <row r="52" spans="2:27" ht="21.95" customHeight="1">
      <c r="D52" s="46"/>
      <c r="E52" s="46"/>
      <c r="F52" s="23"/>
      <c r="G52" s="23"/>
      <c r="H52" s="23"/>
      <c r="I52" s="23"/>
      <c r="J52" s="23"/>
      <c r="K52" s="46"/>
      <c r="L52" s="23"/>
      <c r="M52" s="23"/>
      <c r="N52" s="23"/>
      <c r="O52" s="23"/>
      <c r="P52" s="37"/>
      <c r="Q52" s="37"/>
      <c r="R52" s="37"/>
      <c r="S52" s="18"/>
      <c r="T52" s="18"/>
    </row>
    <row r="53" spans="2:27" ht="21.95" customHeight="1">
      <c r="D53" s="46"/>
      <c r="E53" s="46"/>
      <c r="F53" s="23"/>
      <c r="G53" s="23"/>
      <c r="H53" s="23"/>
      <c r="I53" s="23"/>
      <c r="J53" s="23"/>
      <c r="K53" s="46"/>
      <c r="L53" s="23"/>
      <c r="M53" s="23"/>
      <c r="N53" s="23"/>
      <c r="O53" s="23"/>
      <c r="P53" s="37"/>
      <c r="Q53" s="37"/>
      <c r="R53" s="37"/>
      <c r="S53" s="18"/>
      <c r="T53" s="18"/>
    </row>
    <row r="54" spans="2:27" ht="21.95" customHeight="1">
      <c r="D54" s="46"/>
      <c r="E54" s="46"/>
      <c r="F54" s="23"/>
      <c r="G54" s="23"/>
      <c r="H54" s="23"/>
      <c r="I54" s="23"/>
      <c r="J54" s="23"/>
      <c r="K54" s="46"/>
      <c r="L54" s="23"/>
      <c r="M54" s="23"/>
      <c r="N54" s="23"/>
      <c r="O54" s="23"/>
      <c r="P54" s="37"/>
      <c r="Q54" s="37"/>
      <c r="R54" s="37"/>
      <c r="S54" s="18"/>
      <c r="T54" s="18"/>
    </row>
    <row r="55" spans="2:27" ht="21.95" customHeight="1">
      <c r="D55" s="46"/>
      <c r="E55" s="46"/>
      <c r="F55" s="23"/>
      <c r="G55" s="23"/>
      <c r="H55" s="23"/>
      <c r="I55" s="23"/>
      <c r="J55" s="23"/>
      <c r="K55" s="46"/>
      <c r="L55" s="23"/>
      <c r="M55" s="23"/>
      <c r="N55" s="23"/>
      <c r="O55" s="23"/>
      <c r="P55" s="37"/>
      <c r="Q55" s="37"/>
      <c r="R55" s="37"/>
      <c r="S55" s="18"/>
      <c r="T55" s="18"/>
    </row>
    <row r="56" spans="2:27" ht="21.95" customHeight="1">
      <c r="B56" s="20" t="s">
        <v>375</v>
      </c>
      <c r="D56" s="301" t="s">
        <v>437</v>
      </c>
      <c r="E56" s="302"/>
      <c r="F56" s="302"/>
      <c r="G56" s="302"/>
      <c r="H56" s="302"/>
      <c r="I56" s="302"/>
      <c r="J56" s="302"/>
      <c r="K56" s="302"/>
      <c r="L56" s="302"/>
      <c r="M56" s="302"/>
      <c r="N56" s="302"/>
      <c r="O56" s="302"/>
      <c r="P56" s="302"/>
      <c r="Q56" s="302"/>
      <c r="R56" s="302"/>
      <c r="S56" s="302"/>
      <c r="T56" s="303"/>
    </row>
    <row r="57" spans="2:27" ht="21.95" customHeight="1">
      <c r="B57" s="20" t="s">
        <v>434</v>
      </c>
      <c r="C57" s="20" t="s">
        <v>191</v>
      </c>
      <c r="D57" s="46" t="s">
        <v>192</v>
      </c>
      <c r="E57" s="46" t="s">
        <v>193</v>
      </c>
      <c r="F57" s="23" t="s">
        <v>169</v>
      </c>
      <c r="G57" s="23">
        <f>'내역서(전기소방)'!G57</f>
        <v>397</v>
      </c>
      <c r="H57" s="23" t="str">
        <f t="shared" ref="H57:H64" si="4">IF(I57&lt;&gt;0, G57-I57, "")</f>
        <v/>
      </c>
      <c r="I57" s="23">
        <f>'내역서(전기소방)'!J57</f>
        <v>0</v>
      </c>
      <c r="J57" s="23">
        <v>10</v>
      </c>
      <c r="K57" s="46" t="s">
        <v>365</v>
      </c>
      <c r="L57" s="23" t="s">
        <v>316</v>
      </c>
      <c r="M57" s="23">
        <v>0.04</v>
      </c>
      <c r="N57" s="23">
        <v>100</v>
      </c>
      <c r="O57" s="23" t="str">
        <f t="shared" ref="O57:O65" si="5">IF(I57*M57=0, "", I57*M57*(N57/100))</f>
        <v/>
      </c>
      <c r="P57" s="37"/>
      <c r="Q57" s="37">
        <f t="shared" ref="Q57:Q65" si="6">TRUNC(P57*M57*N57/100)</f>
        <v>0</v>
      </c>
      <c r="R57" s="37"/>
      <c r="S57" s="18" t="s">
        <v>431</v>
      </c>
      <c r="T57" s="18"/>
      <c r="AA57" s="2" t="str">
        <f t="shared" ref="AA57:AA64" si="7">O57</f>
        <v/>
      </c>
    </row>
    <row r="58" spans="2:27" ht="21.95" customHeight="1">
      <c r="B58" s="20" t="s">
        <v>434</v>
      </c>
      <c r="C58" s="20" t="s">
        <v>205</v>
      </c>
      <c r="D58" s="46" t="s">
        <v>206</v>
      </c>
      <c r="E58" s="46" t="s">
        <v>207</v>
      </c>
      <c r="F58" s="23" t="s">
        <v>203</v>
      </c>
      <c r="G58" s="23">
        <f>'내역서(전기소방)'!G58</f>
        <v>22</v>
      </c>
      <c r="H58" s="23" t="str">
        <f t="shared" si="4"/>
        <v/>
      </c>
      <c r="I58" s="23">
        <f>'내역서(전기소방)'!J58</f>
        <v>0</v>
      </c>
      <c r="J58" s="23"/>
      <c r="K58" s="46" t="s">
        <v>365</v>
      </c>
      <c r="L58" s="23" t="s">
        <v>316</v>
      </c>
      <c r="M58" s="23">
        <v>0.12</v>
      </c>
      <c r="N58" s="23">
        <v>100</v>
      </c>
      <c r="O58" s="23" t="str">
        <f t="shared" si="5"/>
        <v/>
      </c>
      <c r="P58" s="37"/>
      <c r="Q58" s="37">
        <f t="shared" si="6"/>
        <v>0</v>
      </c>
      <c r="R58" s="37"/>
      <c r="S58" s="18" t="s">
        <v>432</v>
      </c>
      <c r="T58" s="18"/>
      <c r="AA58" s="2" t="str">
        <f t="shared" si="7"/>
        <v/>
      </c>
    </row>
    <row r="59" spans="2:27" ht="21.95" customHeight="1">
      <c r="B59" s="20" t="s">
        <v>434</v>
      </c>
      <c r="C59" s="20" t="s">
        <v>213</v>
      </c>
      <c r="D59" s="46" t="s">
        <v>214</v>
      </c>
      <c r="E59" s="46" t="s">
        <v>215</v>
      </c>
      <c r="F59" s="23" t="s">
        <v>203</v>
      </c>
      <c r="G59" s="23">
        <f>'내역서(전기소방)'!G59</f>
        <v>41</v>
      </c>
      <c r="H59" s="23" t="str">
        <f t="shared" si="4"/>
        <v/>
      </c>
      <c r="I59" s="23">
        <f>'내역서(전기소방)'!J59</f>
        <v>0</v>
      </c>
      <c r="J59" s="23"/>
      <c r="K59" s="46" t="s">
        <v>365</v>
      </c>
      <c r="L59" s="23" t="s">
        <v>316</v>
      </c>
      <c r="M59" s="23">
        <v>0.2</v>
      </c>
      <c r="N59" s="23">
        <v>100</v>
      </c>
      <c r="O59" s="23" t="str">
        <f t="shared" si="5"/>
        <v/>
      </c>
      <c r="P59" s="37"/>
      <c r="Q59" s="37">
        <f t="shared" si="6"/>
        <v>0</v>
      </c>
      <c r="R59" s="37"/>
      <c r="S59" s="18" t="s">
        <v>432</v>
      </c>
      <c r="T59" s="18"/>
      <c r="AA59" s="2" t="str">
        <f t="shared" si="7"/>
        <v/>
      </c>
    </row>
    <row r="60" spans="2:27" ht="21.95" customHeight="1">
      <c r="B60" s="20" t="s">
        <v>434</v>
      </c>
      <c r="C60" s="20" t="s">
        <v>246</v>
      </c>
      <c r="D60" s="46" t="s">
        <v>241</v>
      </c>
      <c r="E60" s="46" t="s">
        <v>247</v>
      </c>
      <c r="F60" s="23" t="s">
        <v>169</v>
      </c>
      <c r="G60" s="23">
        <f>'내역서(전기소방)'!G60</f>
        <v>794</v>
      </c>
      <c r="H60" s="23" t="str">
        <f t="shared" si="4"/>
        <v/>
      </c>
      <c r="I60" s="23">
        <f>'내역서(전기소방)'!J60</f>
        <v>0</v>
      </c>
      <c r="J60" s="23">
        <v>10</v>
      </c>
      <c r="K60" s="46" t="s">
        <v>365</v>
      </c>
      <c r="L60" s="23" t="s">
        <v>316</v>
      </c>
      <c r="M60" s="23">
        <v>0.01</v>
      </c>
      <c r="N60" s="23">
        <v>100</v>
      </c>
      <c r="O60" s="23" t="str">
        <f t="shared" si="5"/>
        <v/>
      </c>
      <c r="P60" s="37"/>
      <c r="Q60" s="37">
        <f t="shared" si="6"/>
        <v>0</v>
      </c>
      <c r="R60" s="37"/>
      <c r="S60" s="18" t="s">
        <v>373</v>
      </c>
      <c r="T60" s="18"/>
      <c r="AA60" s="2" t="str">
        <f t="shared" si="7"/>
        <v/>
      </c>
    </row>
    <row r="61" spans="2:27" ht="21.95" customHeight="1">
      <c r="B61" s="20" t="s">
        <v>434</v>
      </c>
      <c r="C61" s="20" t="s">
        <v>259</v>
      </c>
      <c r="D61" s="46" t="s">
        <v>260</v>
      </c>
      <c r="E61" s="46" t="s">
        <v>261</v>
      </c>
      <c r="F61" s="23" t="s">
        <v>203</v>
      </c>
      <c r="G61" s="23">
        <f>'내역서(전기소방)'!G61</f>
        <v>28</v>
      </c>
      <c r="H61" s="23" t="str">
        <f t="shared" si="4"/>
        <v/>
      </c>
      <c r="I61" s="23">
        <f>'내역서(전기소방)'!J61</f>
        <v>0</v>
      </c>
      <c r="J61" s="23"/>
      <c r="K61" s="46" t="s">
        <v>365</v>
      </c>
      <c r="L61" s="23" t="s">
        <v>316</v>
      </c>
      <c r="M61" s="23">
        <v>0.2</v>
      </c>
      <c r="N61" s="23">
        <v>100</v>
      </c>
      <c r="O61" s="23" t="str">
        <f t="shared" si="5"/>
        <v/>
      </c>
      <c r="P61" s="37"/>
      <c r="Q61" s="37">
        <f t="shared" si="6"/>
        <v>0</v>
      </c>
      <c r="R61" s="37"/>
      <c r="S61" s="18" t="s">
        <v>372</v>
      </c>
      <c r="T61" s="18"/>
      <c r="AA61" s="2" t="str">
        <f t="shared" si="7"/>
        <v/>
      </c>
    </row>
    <row r="62" spans="2:27" ht="21.95" customHeight="1">
      <c r="B62" s="20" t="s">
        <v>434</v>
      </c>
      <c r="C62" s="20" t="s">
        <v>262</v>
      </c>
      <c r="D62" s="46" t="s">
        <v>260</v>
      </c>
      <c r="E62" s="46" t="s">
        <v>263</v>
      </c>
      <c r="F62" s="23" t="s">
        <v>203</v>
      </c>
      <c r="G62" s="23">
        <f>'내역서(전기소방)'!G62</f>
        <v>11</v>
      </c>
      <c r="H62" s="23" t="str">
        <f t="shared" si="4"/>
        <v/>
      </c>
      <c r="I62" s="23">
        <f>'내역서(전기소방)'!J62</f>
        <v>0</v>
      </c>
      <c r="J62" s="23"/>
      <c r="K62" s="46" t="s">
        <v>365</v>
      </c>
      <c r="L62" s="23" t="s">
        <v>316</v>
      </c>
      <c r="M62" s="23">
        <v>0.2</v>
      </c>
      <c r="N62" s="23">
        <v>100</v>
      </c>
      <c r="O62" s="23" t="str">
        <f t="shared" si="5"/>
        <v/>
      </c>
      <c r="P62" s="37"/>
      <c r="Q62" s="37">
        <f t="shared" si="6"/>
        <v>0</v>
      </c>
      <c r="R62" s="37"/>
      <c r="S62" s="18" t="s">
        <v>372</v>
      </c>
      <c r="T62" s="18"/>
      <c r="AA62" s="2" t="str">
        <f t="shared" si="7"/>
        <v/>
      </c>
    </row>
    <row r="63" spans="2:27" ht="21.95" customHeight="1">
      <c r="B63" s="20" t="s">
        <v>434</v>
      </c>
      <c r="C63" s="20" t="s">
        <v>264</v>
      </c>
      <c r="D63" s="46" t="s">
        <v>265</v>
      </c>
      <c r="E63" s="46" t="s">
        <v>266</v>
      </c>
      <c r="F63" s="23" t="s">
        <v>203</v>
      </c>
      <c r="G63" s="23">
        <f>'내역서(전기소방)'!G63</f>
        <v>11</v>
      </c>
      <c r="H63" s="23" t="str">
        <f t="shared" si="4"/>
        <v/>
      </c>
      <c r="I63" s="23">
        <f>'내역서(전기소방)'!J63</f>
        <v>0</v>
      </c>
      <c r="J63" s="23"/>
      <c r="K63" s="46" t="s">
        <v>365</v>
      </c>
      <c r="L63" s="23" t="s">
        <v>316</v>
      </c>
      <c r="M63" s="23">
        <v>0.2</v>
      </c>
      <c r="N63" s="23">
        <v>100</v>
      </c>
      <c r="O63" s="23" t="str">
        <f t="shared" si="5"/>
        <v/>
      </c>
      <c r="P63" s="37"/>
      <c r="Q63" s="37">
        <f t="shared" si="6"/>
        <v>0</v>
      </c>
      <c r="R63" s="37"/>
      <c r="S63" s="18" t="s">
        <v>372</v>
      </c>
      <c r="T63" s="18"/>
      <c r="AA63" s="2" t="str">
        <f t="shared" si="7"/>
        <v/>
      </c>
    </row>
    <row r="64" spans="2:27" ht="21.95" customHeight="1">
      <c r="B64" s="20" t="s">
        <v>434</v>
      </c>
      <c r="C64" s="20" t="s">
        <v>268</v>
      </c>
      <c r="D64" s="46" t="s">
        <v>269</v>
      </c>
      <c r="E64" s="46" t="s">
        <v>270</v>
      </c>
      <c r="F64" s="23" t="s">
        <v>203</v>
      </c>
      <c r="G64" s="23">
        <f>'내역서(전기소방)'!G64</f>
        <v>13</v>
      </c>
      <c r="H64" s="23" t="str">
        <f t="shared" si="4"/>
        <v/>
      </c>
      <c r="I64" s="23">
        <f>'내역서(전기소방)'!J64</f>
        <v>0</v>
      </c>
      <c r="J64" s="23"/>
      <c r="K64" s="46" t="s">
        <v>365</v>
      </c>
      <c r="L64" s="23" t="s">
        <v>316</v>
      </c>
      <c r="M64" s="23">
        <v>0.2</v>
      </c>
      <c r="N64" s="23">
        <v>100</v>
      </c>
      <c r="O64" s="23" t="str">
        <f t="shared" si="5"/>
        <v/>
      </c>
      <c r="P64" s="37"/>
      <c r="Q64" s="37">
        <f t="shared" si="6"/>
        <v>0</v>
      </c>
      <c r="R64" s="37"/>
      <c r="S64" s="18" t="s">
        <v>372</v>
      </c>
      <c r="T64" s="18"/>
      <c r="AA64" s="2" t="str">
        <f t="shared" si="7"/>
        <v/>
      </c>
    </row>
    <row r="65" spans="2:27" ht="21.95" customHeight="1">
      <c r="B65" s="20" t="s">
        <v>434</v>
      </c>
      <c r="C65" s="20" t="s">
        <v>314</v>
      </c>
      <c r="D65" s="46" t="s">
        <v>315</v>
      </c>
      <c r="E65" s="46" t="s">
        <v>316</v>
      </c>
      <c r="F65" s="23" t="s">
        <v>317</v>
      </c>
      <c r="G65" s="23">
        <f>IF(H65*I65/100+0.5 &lt;1, TRUNC(H65*I65/100, 3), TRUNC(H65*I65/100+0.5, J65))</f>
        <v>0</v>
      </c>
      <c r="H65" s="23">
        <f>(옵션!$B$12*옵션!$B$42)/100</f>
        <v>85</v>
      </c>
      <c r="I65" s="23">
        <f>SUM(AA57:AA64)</f>
        <v>0</v>
      </c>
      <c r="J65" s="23">
        <f>옵션!$C$42</f>
        <v>0</v>
      </c>
      <c r="K65" s="46"/>
      <c r="L65" s="23"/>
      <c r="M65" s="23"/>
      <c r="N65" s="23"/>
      <c r="O65" s="23" t="str">
        <f t="shared" si="5"/>
        <v/>
      </c>
      <c r="P65" s="37"/>
      <c r="Q65" s="37">
        <f t="shared" si="6"/>
        <v>0</v>
      </c>
      <c r="R65" s="37"/>
      <c r="S65" s="18"/>
      <c r="T65" s="18"/>
      <c r="Z65" s="2" t="s">
        <v>371</v>
      </c>
      <c r="AA65" s="2">
        <f>SUM(AA57:AA64)</f>
        <v>0</v>
      </c>
    </row>
    <row r="66" spans="2:27" ht="21.95" customHeight="1">
      <c r="D66" s="46"/>
      <c r="E66" s="46"/>
      <c r="F66" s="23"/>
      <c r="G66" s="23"/>
      <c r="H66" s="23"/>
      <c r="I66" s="23"/>
      <c r="J66" s="23"/>
      <c r="K66" s="46"/>
      <c r="L66" s="23"/>
      <c r="M66" s="23"/>
      <c r="N66" s="23"/>
      <c r="O66" s="23"/>
      <c r="P66" s="37"/>
      <c r="Q66" s="37"/>
      <c r="R66" s="37"/>
      <c r="S66" s="18"/>
      <c r="T66" s="18"/>
    </row>
    <row r="67" spans="2:27" ht="21.95" customHeight="1">
      <c r="D67" s="46"/>
      <c r="E67" s="46"/>
      <c r="F67" s="23"/>
      <c r="G67" s="23"/>
      <c r="H67" s="23"/>
      <c r="I67" s="23"/>
      <c r="J67" s="23"/>
      <c r="K67" s="46"/>
      <c r="L67" s="23"/>
      <c r="M67" s="23"/>
      <c r="N67" s="23"/>
      <c r="O67" s="23"/>
      <c r="P67" s="37"/>
      <c r="Q67" s="37"/>
      <c r="R67" s="37"/>
      <c r="S67" s="18"/>
      <c r="T67" s="18"/>
    </row>
    <row r="68" spans="2:27" ht="21.95" customHeight="1">
      <c r="D68" s="46"/>
      <c r="E68" s="46"/>
      <c r="F68" s="23"/>
      <c r="G68" s="23"/>
      <c r="H68" s="23"/>
      <c r="I68" s="23"/>
      <c r="J68" s="23"/>
      <c r="K68" s="46"/>
      <c r="L68" s="23"/>
      <c r="M68" s="23"/>
      <c r="N68" s="23"/>
      <c r="O68" s="23"/>
      <c r="P68" s="37"/>
      <c r="Q68" s="37"/>
      <c r="R68" s="37"/>
      <c r="S68" s="18"/>
      <c r="T68" s="18"/>
    </row>
    <row r="69" spans="2:27" ht="21.95" customHeight="1">
      <c r="D69" s="46"/>
      <c r="E69" s="46"/>
      <c r="F69" s="23"/>
      <c r="G69" s="23"/>
      <c r="H69" s="23"/>
      <c r="I69" s="23"/>
      <c r="J69" s="23"/>
      <c r="K69" s="46"/>
      <c r="L69" s="23"/>
      <c r="M69" s="23"/>
      <c r="N69" s="23"/>
      <c r="O69" s="23"/>
      <c r="P69" s="37"/>
      <c r="Q69" s="37"/>
      <c r="R69" s="37"/>
      <c r="S69" s="18"/>
      <c r="T69" s="18"/>
    </row>
    <row r="70" spans="2:27" ht="21.95" customHeight="1">
      <c r="D70" s="46"/>
      <c r="E70" s="46"/>
      <c r="F70" s="23"/>
      <c r="G70" s="23"/>
      <c r="H70" s="23"/>
      <c r="I70" s="23"/>
      <c r="J70" s="23"/>
      <c r="K70" s="46"/>
      <c r="L70" s="23"/>
      <c r="M70" s="23"/>
      <c r="N70" s="23"/>
      <c r="O70" s="23"/>
      <c r="P70" s="37"/>
      <c r="Q70" s="37"/>
      <c r="R70" s="37"/>
      <c r="S70" s="18"/>
      <c r="T70" s="18"/>
    </row>
    <row r="71" spans="2:27" ht="21.95" customHeight="1">
      <c r="D71" s="46"/>
      <c r="E71" s="46"/>
      <c r="F71" s="23"/>
      <c r="G71" s="23"/>
      <c r="H71" s="23"/>
      <c r="I71" s="23"/>
      <c r="J71" s="23"/>
      <c r="K71" s="46"/>
      <c r="L71" s="23"/>
      <c r="M71" s="23"/>
      <c r="N71" s="23"/>
      <c r="O71" s="23"/>
      <c r="P71" s="37"/>
      <c r="Q71" s="37"/>
      <c r="R71" s="37"/>
      <c r="S71" s="18"/>
      <c r="T71" s="18"/>
    </row>
    <row r="72" spans="2:27" ht="21.95" customHeight="1">
      <c r="D72" s="46"/>
      <c r="E72" s="46"/>
      <c r="F72" s="23"/>
      <c r="G72" s="23"/>
      <c r="H72" s="23"/>
      <c r="I72" s="23"/>
      <c r="J72" s="23"/>
      <c r="K72" s="46"/>
      <c r="L72" s="23"/>
      <c r="M72" s="23"/>
      <c r="N72" s="23"/>
      <c r="O72" s="23"/>
      <c r="P72" s="37"/>
      <c r="Q72" s="37"/>
      <c r="R72" s="37"/>
      <c r="S72" s="18"/>
      <c r="T72" s="18"/>
    </row>
    <row r="73" spans="2:27" ht="21.95" customHeight="1">
      <c r="D73" s="46"/>
      <c r="E73" s="46"/>
      <c r="F73" s="23"/>
      <c r="G73" s="23"/>
      <c r="H73" s="23"/>
      <c r="I73" s="23"/>
      <c r="J73" s="23"/>
      <c r="K73" s="46"/>
      <c r="L73" s="23"/>
      <c r="M73" s="23"/>
      <c r="N73" s="23"/>
      <c r="O73" s="23"/>
      <c r="P73" s="37"/>
      <c r="Q73" s="37"/>
      <c r="R73" s="37"/>
      <c r="S73" s="18"/>
      <c r="T73" s="18"/>
    </row>
    <row r="74" spans="2:27" ht="21.95" customHeight="1">
      <c r="D74" s="46"/>
      <c r="E74" s="46"/>
      <c r="F74" s="23"/>
      <c r="G74" s="23"/>
      <c r="H74" s="23"/>
      <c r="I74" s="23"/>
      <c r="J74" s="23"/>
      <c r="K74" s="46"/>
      <c r="L74" s="23"/>
      <c r="M74" s="23"/>
      <c r="N74" s="23"/>
      <c r="O74" s="23"/>
      <c r="P74" s="37"/>
      <c r="Q74" s="37"/>
      <c r="R74" s="37"/>
      <c r="S74" s="18"/>
      <c r="T74" s="18"/>
    </row>
    <row r="75" spans="2:27" ht="21.95" customHeight="1">
      <c r="D75" s="46"/>
      <c r="E75" s="46"/>
      <c r="F75" s="23"/>
      <c r="G75" s="23"/>
      <c r="H75" s="23"/>
      <c r="I75" s="23"/>
      <c r="J75" s="23"/>
      <c r="K75" s="46"/>
      <c r="L75" s="23"/>
      <c r="M75" s="23"/>
      <c r="N75" s="23"/>
      <c r="O75" s="23"/>
      <c r="P75" s="37"/>
      <c r="Q75" s="37"/>
      <c r="R75" s="37"/>
      <c r="S75" s="18"/>
      <c r="T75" s="18"/>
    </row>
    <row r="76" spans="2:27" ht="21.95" customHeight="1">
      <c r="D76" s="46"/>
      <c r="E76" s="46"/>
      <c r="F76" s="23"/>
      <c r="G76" s="23"/>
      <c r="H76" s="23"/>
      <c r="I76" s="23"/>
      <c r="J76" s="23"/>
      <c r="K76" s="46"/>
      <c r="L76" s="23"/>
      <c r="M76" s="23"/>
      <c r="N76" s="23"/>
      <c r="O76" s="23"/>
      <c r="P76" s="37"/>
      <c r="Q76" s="37"/>
      <c r="R76" s="37"/>
      <c r="S76" s="18"/>
      <c r="T76" s="18"/>
    </row>
    <row r="77" spans="2:27" ht="21.95" customHeight="1">
      <c r="D77" s="46"/>
      <c r="E77" s="46"/>
      <c r="F77" s="23"/>
      <c r="G77" s="23"/>
      <c r="H77" s="23"/>
      <c r="I77" s="23"/>
      <c r="J77" s="23"/>
      <c r="K77" s="46"/>
      <c r="L77" s="23"/>
      <c r="M77" s="23"/>
      <c r="N77" s="23"/>
      <c r="O77" s="23"/>
      <c r="P77" s="37"/>
      <c r="Q77" s="37"/>
      <c r="R77" s="37"/>
      <c r="S77" s="18"/>
      <c r="T77" s="18"/>
    </row>
    <row r="78" spans="2:27" ht="21.95" customHeight="1">
      <c r="D78" s="46"/>
      <c r="E78" s="46"/>
      <c r="F78" s="23"/>
      <c r="G78" s="23"/>
      <c r="H78" s="23"/>
      <c r="I78" s="23"/>
      <c r="J78" s="23"/>
      <c r="K78" s="46"/>
      <c r="L78" s="23"/>
      <c r="M78" s="23"/>
      <c r="N78" s="23"/>
      <c r="O78" s="23"/>
      <c r="P78" s="37"/>
      <c r="Q78" s="37"/>
      <c r="R78" s="37"/>
      <c r="S78" s="18"/>
      <c r="T78" s="18"/>
    </row>
    <row r="79" spans="2:27" ht="21.95" customHeight="1">
      <c r="D79" s="46"/>
      <c r="E79" s="46"/>
      <c r="F79" s="23"/>
      <c r="G79" s="23"/>
      <c r="H79" s="23"/>
      <c r="I79" s="23"/>
      <c r="J79" s="23"/>
      <c r="K79" s="46"/>
      <c r="L79" s="23"/>
      <c r="M79" s="23"/>
      <c r="N79" s="23"/>
      <c r="O79" s="23"/>
      <c r="P79" s="37"/>
      <c r="Q79" s="37"/>
      <c r="R79" s="37"/>
      <c r="S79" s="18"/>
      <c r="T79" s="18"/>
    </row>
    <row r="80" spans="2:27" ht="21.95" customHeight="1">
      <c r="D80" s="46"/>
      <c r="E80" s="46"/>
      <c r="F80" s="23"/>
      <c r="G80" s="23"/>
      <c r="H80" s="23"/>
      <c r="I80" s="23"/>
      <c r="J80" s="23"/>
      <c r="K80" s="46"/>
      <c r="L80" s="23"/>
      <c r="M80" s="23"/>
      <c r="N80" s="23"/>
      <c r="O80" s="23"/>
      <c r="P80" s="37"/>
      <c r="Q80" s="37"/>
      <c r="R80" s="37"/>
      <c r="S80" s="18"/>
      <c r="T80" s="18"/>
    </row>
    <row r="81" spans="4:20" ht="21.95" customHeight="1">
      <c r="D81" s="46"/>
      <c r="E81" s="46"/>
      <c r="F81" s="23"/>
      <c r="G81" s="23"/>
      <c r="H81" s="23"/>
      <c r="I81" s="23"/>
      <c r="J81" s="23"/>
      <c r="K81" s="46"/>
      <c r="L81" s="23"/>
      <c r="M81" s="23"/>
      <c r="N81" s="23"/>
      <c r="O81" s="23"/>
      <c r="P81" s="37"/>
      <c r="Q81" s="37"/>
      <c r="R81" s="37"/>
      <c r="S81" s="18"/>
      <c r="T81" s="18"/>
    </row>
  </sheetData>
  <mergeCells count="15">
    <mergeCell ref="D4:T4"/>
    <mergeCell ref="D56:T56"/>
    <mergeCell ref="A2:A3"/>
    <mergeCell ref="B2:B3"/>
    <mergeCell ref="E2:E3"/>
    <mergeCell ref="F2:F3"/>
    <mergeCell ref="C2:C3"/>
    <mergeCell ref="D2:D3"/>
    <mergeCell ref="D1:O1"/>
    <mergeCell ref="S2:S3"/>
    <mergeCell ref="K2:K3"/>
    <mergeCell ref="P2:R2"/>
    <mergeCell ref="T2:T3"/>
    <mergeCell ref="L2:O2"/>
    <mergeCell ref="G2:J2"/>
  </mergeCells>
  <phoneticPr fontId="7" type="noConversion"/>
  <printOptions horizontalCentered="1" verticalCentered="1"/>
  <pageMargins left="0.74803149606299213" right="0.35433070866141736" top="0.59055118110236227" bottom="0.59055118110236227" header="0.51181102362204722" footer="0.47244094488188981"/>
  <pageSetup paperSize="9" scale="80" orientation="landscape" verticalDpi="0" r:id="rId1"/>
  <headerFooter alignWithMargins="0"/>
</worksheet>
</file>

<file path=xl/worksheets/sheet19.xml><?xml version="1.0" encoding="utf-8"?>
<worksheet xmlns="http://schemas.openxmlformats.org/spreadsheetml/2006/main" xmlns:r="http://schemas.openxmlformats.org/officeDocument/2006/relationships">
  <dimension ref="B1:M15"/>
  <sheetViews>
    <sheetView view="pageBreakPreview" zoomScaleNormal="75" zoomScaleSheetLayoutView="100" workbookViewId="0">
      <selection activeCell="B4" sqref="B4:M4"/>
    </sheetView>
  </sheetViews>
  <sheetFormatPr defaultColWidth="6.77734375" defaultRowHeight="13.5"/>
  <cols>
    <col min="1" max="1" width="7.88671875" style="138" customWidth="1"/>
    <col min="2" max="256" width="6.77734375" style="138"/>
    <col min="257" max="257" width="7.88671875" style="138" customWidth="1"/>
    <col min="258" max="512" width="6.77734375" style="138"/>
    <col min="513" max="513" width="7.88671875" style="138" customWidth="1"/>
    <col min="514" max="768" width="6.77734375" style="138"/>
    <col min="769" max="769" width="7.88671875" style="138" customWidth="1"/>
    <col min="770" max="1024" width="6.77734375" style="138"/>
    <col min="1025" max="1025" width="7.88671875" style="138" customWidth="1"/>
    <col min="1026" max="1280" width="6.77734375" style="138"/>
    <col min="1281" max="1281" width="7.88671875" style="138" customWidth="1"/>
    <col min="1282" max="1536" width="6.77734375" style="138"/>
    <col min="1537" max="1537" width="7.88671875" style="138" customWidth="1"/>
    <col min="1538" max="1792" width="6.77734375" style="138"/>
    <col min="1793" max="1793" width="7.88671875" style="138" customWidth="1"/>
    <col min="1794" max="2048" width="6.77734375" style="138"/>
    <col min="2049" max="2049" width="7.88671875" style="138" customWidth="1"/>
    <col min="2050" max="2304" width="6.77734375" style="138"/>
    <col min="2305" max="2305" width="7.88671875" style="138" customWidth="1"/>
    <col min="2306" max="2560" width="6.77734375" style="138"/>
    <col min="2561" max="2561" width="7.88671875" style="138" customWidth="1"/>
    <col min="2562" max="2816" width="6.77734375" style="138"/>
    <col min="2817" max="2817" width="7.88671875" style="138" customWidth="1"/>
    <col min="2818" max="3072" width="6.77734375" style="138"/>
    <col min="3073" max="3073" width="7.88671875" style="138" customWidth="1"/>
    <col min="3074" max="3328" width="6.77734375" style="138"/>
    <col min="3329" max="3329" width="7.88671875" style="138" customWidth="1"/>
    <col min="3330" max="3584" width="6.77734375" style="138"/>
    <col min="3585" max="3585" width="7.88671875" style="138" customWidth="1"/>
    <col min="3586" max="3840" width="6.77734375" style="138"/>
    <col min="3841" max="3841" width="7.88671875" style="138" customWidth="1"/>
    <col min="3842" max="4096" width="6.77734375" style="138"/>
    <col min="4097" max="4097" width="7.88671875" style="138" customWidth="1"/>
    <col min="4098" max="4352" width="6.77734375" style="138"/>
    <col min="4353" max="4353" width="7.88671875" style="138" customWidth="1"/>
    <col min="4354" max="4608" width="6.77734375" style="138"/>
    <col min="4609" max="4609" width="7.88671875" style="138" customWidth="1"/>
    <col min="4610" max="4864" width="6.77734375" style="138"/>
    <col min="4865" max="4865" width="7.88671875" style="138" customWidth="1"/>
    <col min="4866" max="5120" width="6.77734375" style="138"/>
    <col min="5121" max="5121" width="7.88671875" style="138" customWidth="1"/>
    <col min="5122" max="5376" width="6.77734375" style="138"/>
    <col min="5377" max="5377" width="7.88671875" style="138" customWidth="1"/>
    <col min="5378" max="5632" width="6.77734375" style="138"/>
    <col min="5633" max="5633" width="7.88671875" style="138" customWidth="1"/>
    <col min="5634" max="5888" width="6.77734375" style="138"/>
    <col min="5889" max="5889" width="7.88671875" style="138" customWidth="1"/>
    <col min="5890" max="6144" width="6.77734375" style="138"/>
    <col min="6145" max="6145" width="7.88671875" style="138" customWidth="1"/>
    <col min="6146" max="6400" width="6.77734375" style="138"/>
    <col min="6401" max="6401" width="7.88671875" style="138" customWidth="1"/>
    <col min="6402" max="6656" width="6.77734375" style="138"/>
    <col min="6657" max="6657" width="7.88671875" style="138" customWidth="1"/>
    <col min="6658" max="6912" width="6.77734375" style="138"/>
    <col min="6913" max="6913" width="7.88671875" style="138" customWidth="1"/>
    <col min="6914" max="7168" width="6.77734375" style="138"/>
    <col min="7169" max="7169" width="7.88671875" style="138" customWidth="1"/>
    <col min="7170" max="7424" width="6.77734375" style="138"/>
    <col min="7425" max="7425" width="7.88671875" style="138" customWidth="1"/>
    <col min="7426" max="7680" width="6.77734375" style="138"/>
    <col min="7681" max="7681" width="7.88671875" style="138" customWidth="1"/>
    <col min="7682" max="7936" width="6.77734375" style="138"/>
    <col min="7937" max="7937" width="7.88671875" style="138" customWidth="1"/>
    <col min="7938" max="8192" width="6.77734375" style="138"/>
    <col min="8193" max="8193" width="7.88671875" style="138" customWidth="1"/>
    <col min="8194" max="8448" width="6.77734375" style="138"/>
    <col min="8449" max="8449" width="7.88671875" style="138" customWidth="1"/>
    <col min="8450" max="8704" width="6.77734375" style="138"/>
    <col min="8705" max="8705" width="7.88671875" style="138" customWidth="1"/>
    <col min="8706" max="8960" width="6.77734375" style="138"/>
    <col min="8961" max="8961" width="7.88671875" style="138" customWidth="1"/>
    <col min="8962" max="9216" width="6.77734375" style="138"/>
    <col min="9217" max="9217" width="7.88671875" style="138" customWidth="1"/>
    <col min="9218" max="9472" width="6.77734375" style="138"/>
    <col min="9473" max="9473" width="7.88671875" style="138" customWidth="1"/>
    <col min="9474" max="9728" width="6.77734375" style="138"/>
    <col min="9729" max="9729" width="7.88671875" style="138" customWidth="1"/>
    <col min="9730" max="9984" width="6.77734375" style="138"/>
    <col min="9985" max="9985" width="7.88671875" style="138" customWidth="1"/>
    <col min="9986" max="10240" width="6.77734375" style="138"/>
    <col min="10241" max="10241" width="7.88671875" style="138" customWidth="1"/>
    <col min="10242" max="10496" width="6.77734375" style="138"/>
    <col min="10497" max="10497" width="7.88671875" style="138" customWidth="1"/>
    <col min="10498" max="10752" width="6.77734375" style="138"/>
    <col min="10753" max="10753" width="7.88671875" style="138" customWidth="1"/>
    <col min="10754" max="11008" width="6.77734375" style="138"/>
    <col min="11009" max="11009" width="7.88671875" style="138" customWidth="1"/>
    <col min="11010" max="11264" width="6.77734375" style="138"/>
    <col min="11265" max="11265" width="7.88671875" style="138" customWidth="1"/>
    <col min="11266" max="11520" width="6.77734375" style="138"/>
    <col min="11521" max="11521" width="7.88671875" style="138" customWidth="1"/>
    <col min="11522" max="11776" width="6.77734375" style="138"/>
    <col min="11777" max="11777" width="7.88671875" style="138" customWidth="1"/>
    <col min="11778" max="12032" width="6.77734375" style="138"/>
    <col min="12033" max="12033" width="7.88671875" style="138" customWidth="1"/>
    <col min="12034" max="12288" width="6.77734375" style="138"/>
    <col min="12289" max="12289" width="7.88671875" style="138" customWidth="1"/>
    <col min="12290" max="12544" width="6.77734375" style="138"/>
    <col min="12545" max="12545" width="7.88671875" style="138" customWidth="1"/>
    <col min="12546" max="12800" width="6.77734375" style="138"/>
    <col min="12801" max="12801" width="7.88671875" style="138" customWidth="1"/>
    <col min="12802" max="13056" width="6.77734375" style="138"/>
    <col min="13057" max="13057" width="7.88671875" style="138" customWidth="1"/>
    <col min="13058" max="13312" width="6.77734375" style="138"/>
    <col min="13313" max="13313" width="7.88671875" style="138" customWidth="1"/>
    <col min="13314" max="13568" width="6.77734375" style="138"/>
    <col min="13569" max="13569" width="7.88671875" style="138" customWidth="1"/>
    <col min="13570" max="13824" width="6.77734375" style="138"/>
    <col min="13825" max="13825" width="7.88671875" style="138" customWidth="1"/>
    <col min="13826" max="14080" width="6.77734375" style="138"/>
    <col min="14081" max="14081" width="7.88671875" style="138" customWidth="1"/>
    <col min="14082" max="14336" width="6.77734375" style="138"/>
    <col min="14337" max="14337" width="7.88671875" style="138" customWidth="1"/>
    <col min="14338" max="14592" width="6.77734375" style="138"/>
    <col min="14593" max="14593" width="7.88671875" style="138" customWidth="1"/>
    <col min="14594" max="14848" width="6.77734375" style="138"/>
    <col min="14849" max="14849" width="7.88671875" style="138" customWidth="1"/>
    <col min="14850" max="15104" width="6.77734375" style="138"/>
    <col min="15105" max="15105" width="7.88671875" style="138" customWidth="1"/>
    <col min="15106" max="15360" width="6.77734375" style="138"/>
    <col min="15361" max="15361" width="7.88671875" style="138" customWidth="1"/>
    <col min="15362" max="15616" width="6.77734375" style="138"/>
    <col min="15617" max="15617" width="7.88671875" style="138" customWidth="1"/>
    <col min="15618" max="15872" width="6.77734375" style="138"/>
    <col min="15873" max="15873" width="7.88671875" style="138" customWidth="1"/>
    <col min="15874" max="16128" width="6.77734375" style="138"/>
    <col min="16129" max="16129" width="7.88671875" style="138" customWidth="1"/>
    <col min="16130" max="16384" width="6.77734375" style="138"/>
  </cols>
  <sheetData>
    <row r="1" spans="2:13" ht="13.5" customHeight="1">
      <c r="B1" s="137"/>
      <c r="C1" s="137"/>
      <c r="D1" s="137"/>
      <c r="E1" s="137"/>
      <c r="F1" s="137"/>
      <c r="G1" s="137"/>
      <c r="H1" s="137"/>
      <c r="I1" s="137"/>
    </row>
    <row r="2" spans="2:13" ht="32.25" customHeight="1">
      <c r="B2" s="137"/>
      <c r="C2" s="137"/>
      <c r="D2" s="137"/>
      <c r="E2" s="137"/>
      <c r="F2" s="137"/>
      <c r="G2" s="137"/>
      <c r="H2" s="137"/>
      <c r="I2" s="137"/>
    </row>
    <row r="3" spans="2:13" ht="66.75" customHeight="1">
      <c r="B3" s="166" t="s">
        <v>1547</v>
      </c>
      <c r="C3" s="166"/>
      <c r="D3" s="166"/>
      <c r="E3" s="166"/>
      <c r="F3" s="166"/>
      <c r="G3" s="166"/>
      <c r="H3" s="166"/>
      <c r="I3" s="166"/>
      <c r="J3" s="166"/>
      <c r="K3" s="166"/>
      <c r="L3" s="166"/>
      <c r="M3" s="166"/>
    </row>
    <row r="4" spans="2:13" ht="43.5" customHeight="1">
      <c r="B4" s="167" t="s">
        <v>1549</v>
      </c>
      <c r="C4" s="167"/>
      <c r="D4" s="167"/>
      <c r="E4" s="167"/>
      <c r="F4" s="167"/>
      <c r="G4" s="167"/>
      <c r="H4" s="167"/>
      <c r="I4" s="167"/>
      <c r="J4" s="167"/>
      <c r="K4" s="167"/>
      <c r="L4" s="167"/>
      <c r="M4" s="167"/>
    </row>
    <row r="5" spans="2:13" ht="9.9499999999999993" customHeight="1">
      <c r="B5" s="139" t="s">
        <v>1542</v>
      </c>
      <c r="C5" s="139"/>
      <c r="D5" s="139"/>
      <c r="E5" s="139"/>
      <c r="F5" s="139"/>
      <c r="G5" s="139"/>
      <c r="H5" s="139"/>
      <c r="I5" s="139"/>
      <c r="J5" s="140"/>
      <c r="K5" s="140"/>
      <c r="L5" s="140"/>
      <c r="M5" s="140"/>
    </row>
    <row r="6" spans="2:13" ht="34.5" customHeight="1">
      <c r="B6" s="165"/>
      <c r="C6" s="165"/>
      <c r="D6" s="165"/>
      <c r="E6" s="165"/>
      <c r="F6" s="165"/>
      <c r="G6" s="165"/>
      <c r="H6" s="165"/>
      <c r="I6" s="165"/>
      <c r="J6" s="165"/>
      <c r="K6" s="165"/>
      <c r="L6" s="165"/>
      <c r="M6" s="165"/>
    </row>
    <row r="7" spans="2:13" ht="21.75" customHeight="1">
      <c r="B7" s="165"/>
      <c r="C7" s="165"/>
      <c r="D7" s="165"/>
      <c r="E7" s="165"/>
      <c r="F7" s="165"/>
      <c r="G7" s="165"/>
      <c r="H7" s="165"/>
      <c r="I7" s="165"/>
      <c r="J7" s="165"/>
      <c r="K7" s="165"/>
      <c r="L7" s="165"/>
      <c r="M7" s="165"/>
    </row>
    <row r="8" spans="2:13" ht="20.100000000000001" customHeight="1">
      <c r="B8" s="139"/>
      <c r="C8" s="139"/>
      <c r="D8" s="139"/>
      <c r="E8" s="139"/>
      <c r="F8" s="139"/>
      <c r="G8" s="139"/>
      <c r="H8" s="139"/>
      <c r="I8" s="139"/>
      <c r="J8" s="140"/>
      <c r="K8" s="140"/>
      <c r="L8" s="140"/>
      <c r="M8" s="140"/>
    </row>
    <row r="9" spans="2:13" ht="20.100000000000001" customHeight="1">
      <c r="B9" s="139"/>
      <c r="C9" s="139"/>
      <c r="D9" s="139"/>
      <c r="E9" s="139"/>
      <c r="F9" s="139"/>
      <c r="G9" s="139"/>
      <c r="H9" s="139"/>
      <c r="I9" s="139"/>
      <c r="J9" s="140"/>
      <c r="K9" s="140"/>
      <c r="L9" s="140"/>
      <c r="M9" s="140"/>
    </row>
    <row r="10" spans="2:13" ht="17.25" customHeight="1">
      <c r="B10" s="139"/>
      <c r="C10" s="139"/>
      <c r="D10" s="139"/>
      <c r="E10" s="139"/>
      <c r="F10" s="139"/>
      <c r="G10" s="139"/>
      <c r="H10" s="139"/>
      <c r="I10" s="139"/>
      <c r="J10" s="140"/>
      <c r="K10" s="140"/>
      <c r="L10" s="140"/>
      <c r="M10" s="140"/>
    </row>
    <row r="11" spans="2:13" ht="20.100000000000001" customHeight="1">
      <c r="B11" s="139"/>
      <c r="C11" s="139"/>
      <c r="D11" s="139"/>
      <c r="E11" s="139"/>
      <c r="F11" s="139"/>
      <c r="G11" s="139"/>
      <c r="H11" s="139"/>
      <c r="I11" s="139"/>
      <c r="J11" s="140"/>
      <c r="K11" s="140"/>
      <c r="L11" s="140"/>
      <c r="M11" s="140"/>
    </row>
    <row r="12" spans="2:13" ht="20.25">
      <c r="B12" s="168"/>
      <c r="C12" s="168"/>
      <c r="D12" s="168"/>
      <c r="E12" s="168"/>
      <c r="F12" s="168"/>
      <c r="G12" s="168"/>
      <c r="H12" s="168"/>
      <c r="I12" s="168"/>
      <c r="J12" s="168"/>
      <c r="K12" s="168"/>
      <c r="L12" s="168"/>
      <c r="M12" s="168"/>
    </row>
    <row r="13" spans="2:13" ht="15.75" customHeight="1">
      <c r="B13" s="137"/>
      <c r="C13" s="137"/>
      <c r="D13" s="137"/>
      <c r="E13" s="137"/>
      <c r="F13" s="137"/>
      <c r="G13" s="137"/>
      <c r="H13" s="137"/>
      <c r="I13" s="137"/>
      <c r="J13" s="141"/>
      <c r="K13" s="141"/>
      <c r="L13" s="141"/>
      <c r="M13" s="141"/>
    </row>
    <row r="14" spans="2:13" ht="72.75" customHeight="1">
      <c r="B14" s="137"/>
      <c r="C14" s="137"/>
      <c r="D14" s="137"/>
      <c r="E14" s="137"/>
      <c r="F14" s="137"/>
      <c r="G14" s="137"/>
      <c r="H14" s="137"/>
      <c r="I14" s="137"/>
      <c r="J14" s="141"/>
      <c r="K14" s="141"/>
      <c r="L14" s="141"/>
      <c r="M14" s="141"/>
    </row>
    <row r="15" spans="2:13" ht="42.75" customHeight="1">
      <c r="B15" s="165"/>
      <c r="C15" s="165"/>
      <c r="D15" s="165"/>
      <c r="E15" s="165"/>
      <c r="F15" s="165"/>
      <c r="G15" s="165"/>
      <c r="H15" s="165"/>
      <c r="I15" s="165"/>
      <c r="J15" s="165"/>
      <c r="K15" s="165"/>
      <c r="L15" s="165"/>
      <c r="M15" s="165"/>
    </row>
  </sheetData>
  <dataConsolidate/>
  <mergeCells count="6">
    <mergeCell ref="B15:M15"/>
    <mergeCell ref="B3:M3"/>
    <mergeCell ref="B4:M4"/>
    <mergeCell ref="B6:M6"/>
    <mergeCell ref="B7:M7"/>
    <mergeCell ref="B12:M12"/>
  </mergeCells>
  <phoneticPr fontId="7" type="noConversion"/>
  <pageMargins left="1.1417322834645669" right="0.74803149606299213" top="0.59055118110236227" bottom="0.59055118110236227" header="0.51181102362204722" footer="0.51181102362204722"/>
  <pageSetup paperSize="9" orientation="landscape" r:id="rId1"/>
  <headerFooter alignWithMargins="0"/>
</worksheet>
</file>

<file path=xl/worksheets/sheet20.xml><?xml version="1.0" encoding="utf-8"?>
<worksheet xmlns="http://schemas.openxmlformats.org/spreadsheetml/2006/main" xmlns:r="http://schemas.openxmlformats.org/officeDocument/2006/relationships">
  <sheetPr>
    <tabColor rgb="FFFF0000"/>
  </sheetPr>
  <dimension ref="A1:Q29"/>
  <sheetViews>
    <sheetView workbookViewId="0">
      <pane xSplit="2" ySplit="3" topLeftCell="C4" activePane="bottomRight" state="frozen"/>
      <selection activeCell="B4" sqref="B4:T4"/>
      <selection pane="topRight" activeCell="B4" sqref="B4:T4"/>
      <selection pane="bottomLeft" activeCell="B4" sqref="B4:T4"/>
      <selection pane="bottomRight" activeCell="B4" sqref="B4:T4"/>
    </sheetView>
  </sheetViews>
  <sheetFormatPr defaultRowHeight="23.1" customHeight="1"/>
  <cols>
    <col min="1" max="1" width="9.109375" style="20" hidden="1" customWidth="1"/>
    <col min="2" max="2" width="9.88671875" style="20" hidden="1" customWidth="1"/>
    <col min="3" max="3" width="12.77734375" style="49" customWidth="1"/>
    <col min="4" max="4" width="23.109375" style="49" customWidth="1"/>
    <col min="5" max="5" width="23.77734375" style="49" customWidth="1"/>
    <col min="6" max="6" width="4.6640625" style="30" customWidth="1"/>
    <col min="7" max="7" width="6.44140625" hidden="1" customWidth="1"/>
    <col min="8" max="9" width="11.21875" style="38" customWidth="1"/>
    <col min="10" max="10" width="5" style="38" hidden="1" customWidth="1"/>
    <col min="11" max="13" width="11.21875" style="38" customWidth="1"/>
    <col min="14" max="14" width="11.109375" style="38" customWidth="1"/>
    <col min="15" max="15" width="9.77734375" style="38" hidden="1" customWidth="1"/>
    <col min="16" max="16" width="11.21875" style="38" customWidth="1"/>
    <col min="17" max="17" width="12.21875" customWidth="1"/>
  </cols>
  <sheetData>
    <row r="1" spans="1:17" s="2" customFormat="1" ht="23.1" customHeight="1">
      <c r="A1" s="20"/>
      <c r="B1" s="20" t="s">
        <v>381</v>
      </c>
      <c r="C1" s="316" t="s">
        <v>382</v>
      </c>
      <c r="D1" s="317"/>
      <c r="E1" s="317"/>
      <c r="F1" s="317"/>
      <c r="G1" s="317"/>
      <c r="H1" s="317"/>
      <c r="I1" s="317"/>
      <c r="J1" s="317"/>
      <c r="K1" s="317"/>
      <c r="L1" s="317"/>
      <c r="M1" s="317"/>
      <c r="N1" s="317"/>
      <c r="O1" s="36"/>
      <c r="P1" s="36"/>
      <c r="Q1" s="20"/>
    </row>
    <row r="2" spans="1:17" s="17" customFormat="1" ht="23.1" customHeight="1">
      <c r="A2" s="296" t="s">
        <v>57</v>
      </c>
      <c r="B2" s="297" t="s">
        <v>40</v>
      </c>
      <c r="C2" s="298" t="s">
        <v>18</v>
      </c>
      <c r="D2" s="298" t="s">
        <v>64</v>
      </c>
      <c r="E2" s="298" t="s">
        <v>65</v>
      </c>
      <c r="F2" s="299" t="s">
        <v>0</v>
      </c>
      <c r="G2" s="321" t="s">
        <v>1</v>
      </c>
      <c r="H2" s="300" t="s">
        <v>26</v>
      </c>
      <c r="I2" s="300"/>
      <c r="J2" s="300" t="s">
        <v>27</v>
      </c>
      <c r="K2" s="300"/>
      <c r="L2" s="300"/>
      <c r="M2" s="300" t="s">
        <v>28</v>
      </c>
      <c r="N2" s="300"/>
      <c r="O2" s="53" t="s">
        <v>8</v>
      </c>
      <c r="P2" s="300" t="s">
        <v>47</v>
      </c>
      <c r="Q2" s="298" t="s">
        <v>32</v>
      </c>
    </row>
    <row r="3" spans="1:17" s="17" customFormat="1" ht="23.1" customHeight="1">
      <c r="A3" s="296"/>
      <c r="B3" s="297"/>
      <c r="C3" s="298"/>
      <c r="D3" s="298"/>
      <c r="E3" s="298"/>
      <c r="F3" s="299"/>
      <c r="G3" s="321"/>
      <c r="H3" s="53" t="s">
        <v>42</v>
      </c>
      <c r="I3" s="53" t="s">
        <v>43</v>
      </c>
      <c r="J3" s="53" t="s">
        <v>1</v>
      </c>
      <c r="K3" s="53" t="s">
        <v>42</v>
      </c>
      <c r="L3" s="53" t="s">
        <v>43</v>
      </c>
      <c r="M3" s="53" t="s">
        <v>44</v>
      </c>
      <c r="N3" s="53" t="s">
        <v>43</v>
      </c>
      <c r="O3" s="53" t="s">
        <v>22</v>
      </c>
      <c r="P3" s="300"/>
      <c r="Q3" s="298"/>
    </row>
    <row r="4" spans="1:17" s="2" customFormat="1" ht="23.1" customHeight="1">
      <c r="A4" s="20" t="s">
        <v>383</v>
      </c>
      <c r="B4" s="20" t="s">
        <v>384</v>
      </c>
      <c r="C4" s="3" t="s">
        <v>384</v>
      </c>
      <c r="D4" s="46" t="s">
        <v>385</v>
      </c>
      <c r="E4" s="46" t="s">
        <v>386</v>
      </c>
      <c r="F4" s="26" t="s">
        <v>387</v>
      </c>
      <c r="G4" s="6"/>
      <c r="H4" s="37">
        <f>'일위대가(전기소방)'!I12</f>
        <v>3202</v>
      </c>
      <c r="I4" s="37">
        <f>H4</f>
        <v>3202</v>
      </c>
      <c r="J4" s="37"/>
      <c r="K4" s="37">
        <f>'일위대가(전기소방)'!L12</f>
        <v>12182</v>
      </c>
      <c r="L4" s="37">
        <f>K4</f>
        <v>12182</v>
      </c>
      <c r="M4" s="37">
        <f>'일위대가(전기소방)'!N12</f>
        <v>0</v>
      </c>
      <c r="N4" s="37">
        <f>M4</f>
        <v>0</v>
      </c>
      <c r="O4" s="37">
        <f>IF((H4+K4+M4)=0, "", (H4+K4+M4))</f>
        <v>15384</v>
      </c>
      <c r="P4" s="37">
        <f>SUM(I4,L4,N4)</f>
        <v>15384</v>
      </c>
      <c r="Q4" s="46" t="s">
        <v>46</v>
      </c>
    </row>
    <row r="5" spans="1:17" s="2" customFormat="1" ht="23.1" customHeight="1">
      <c r="A5" s="20" t="s">
        <v>388</v>
      </c>
      <c r="B5" s="20" t="s">
        <v>389</v>
      </c>
      <c r="C5" s="3" t="s">
        <v>389</v>
      </c>
      <c r="D5" s="46" t="s">
        <v>385</v>
      </c>
      <c r="E5" s="46" t="s">
        <v>390</v>
      </c>
      <c r="F5" s="26" t="s">
        <v>387</v>
      </c>
      <c r="G5" s="6"/>
      <c r="H5" s="37">
        <f>'일위대가(전기소방)'!I22</f>
        <v>3212</v>
      </c>
      <c r="I5" s="37">
        <f>H5</f>
        <v>3212</v>
      </c>
      <c r="J5" s="37"/>
      <c r="K5" s="37">
        <f>'일위대가(전기소방)'!L22</f>
        <v>12182</v>
      </c>
      <c r="L5" s="37">
        <f>K5</f>
        <v>12182</v>
      </c>
      <c r="M5" s="37">
        <f>'일위대가(전기소방)'!N22</f>
        <v>0</v>
      </c>
      <c r="N5" s="37">
        <f>M5</f>
        <v>0</v>
      </c>
      <c r="O5" s="37">
        <f>IF((H5+K5+M5)=0, "", (H5+K5+M5))</f>
        <v>15394</v>
      </c>
      <c r="P5" s="37">
        <f>SUM(I5,L5,N5)</f>
        <v>15394</v>
      </c>
      <c r="Q5" s="46" t="s">
        <v>2</v>
      </c>
    </row>
    <row r="6" spans="1:17" s="2" customFormat="1" ht="23.1" customHeight="1">
      <c r="A6" s="20" t="s">
        <v>391</v>
      </c>
      <c r="B6" s="20" t="s">
        <v>392</v>
      </c>
      <c r="C6" s="3" t="s">
        <v>392</v>
      </c>
      <c r="D6" s="46" t="s">
        <v>385</v>
      </c>
      <c r="E6" s="46" t="s">
        <v>393</v>
      </c>
      <c r="F6" s="26" t="s">
        <v>387</v>
      </c>
      <c r="G6" s="6"/>
      <c r="H6" s="37">
        <f>'일위대가(전기소방)'!I32</f>
        <v>3253</v>
      </c>
      <c r="I6" s="37">
        <f>H6</f>
        <v>3253</v>
      </c>
      <c r="J6" s="37"/>
      <c r="K6" s="37">
        <f>'일위대가(전기소방)'!L32</f>
        <v>12182</v>
      </c>
      <c r="L6" s="37">
        <f>K6</f>
        <v>12182</v>
      </c>
      <c r="M6" s="37">
        <f>'일위대가(전기소방)'!N32</f>
        <v>0</v>
      </c>
      <c r="N6" s="37">
        <f>M6</f>
        <v>0</v>
      </c>
      <c r="O6" s="37">
        <f>IF((H6+K6+M6)=0, "", (H6+K6+M6))</f>
        <v>15435</v>
      </c>
      <c r="P6" s="37">
        <f>SUM(I6,L6,N6)</f>
        <v>15435</v>
      </c>
      <c r="Q6" s="46"/>
    </row>
    <row r="7" spans="1:17" s="2" customFormat="1" ht="23.1" customHeight="1">
      <c r="A7" s="20" t="s">
        <v>394</v>
      </c>
      <c r="B7" s="20" t="s">
        <v>395</v>
      </c>
      <c r="C7" s="3" t="s">
        <v>395</v>
      </c>
      <c r="D7" s="46" t="s">
        <v>385</v>
      </c>
      <c r="E7" s="46" t="s">
        <v>396</v>
      </c>
      <c r="F7" s="26" t="s">
        <v>387</v>
      </c>
      <c r="G7" s="6"/>
      <c r="H7" s="37">
        <f>'일위대가(전기소방)'!I42</f>
        <v>3264</v>
      </c>
      <c r="I7" s="37">
        <f>H7</f>
        <v>3264</v>
      </c>
      <c r="J7" s="37"/>
      <c r="K7" s="37">
        <f>'일위대가(전기소방)'!L42</f>
        <v>12182</v>
      </c>
      <c r="L7" s="37">
        <f>K7</f>
        <v>12182</v>
      </c>
      <c r="M7" s="37">
        <f>'일위대가(전기소방)'!N42</f>
        <v>0</v>
      </c>
      <c r="N7" s="37">
        <f>M7</f>
        <v>0</v>
      </c>
      <c r="O7" s="37">
        <f>IF((H7+K7+M7)=0, "", (H7+K7+M7))</f>
        <v>15446</v>
      </c>
      <c r="P7" s="37">
        <f>SUM(I7,L7,N7)</f>
        <v>15446</v>
      </c>
      <c r="Q7" s="46"/>
    </row>
    <row r="8" spans="1:17" s="2" customFormat="1" ht="23.1" customHeight="1">
      <c r="A8" s="20" t="s">
        <v>397</v>
      </c>
      <c r="B8" s="20" t="s">
        <v>398</v>
      </c>
      <c r="C8" s="3" t="s">
        <v>398</v>
      </c>
      <c r="D8" s="46" t="s">
        <v>399</v>
      </c>
      <c r="E8" s="46" t="s">
        <v>400</v>
      </c>
      <c r="F8" s="26" t="s">
        <v>387</v>
      </c>
      <c r="G8" s="6"/>
      <c r="H8" s="37">
        <f>'일위대가(전기소방)'!I54</f>
        <v>18952</v>
      </c>
      <c r="I8" s="37">
        <f>H8</f>
        <v>18952</v>
      </c>
      <c r="J8" s="37"/>
      <c r="K8" s="37">
        <f>'일위대가(전기소방)'!L54</f>
        <v>196267</v>
      </c>
      <c r="L8" s="37">
        <f>K8</f>
        <v>196267</v>
      </c>
      <c r="M8" s="37">
        <f>'일위대가(전기소방)'!N54</f>
        <v>0</v>
      </c>
      <c r="N8" s="37">
        <f>M8</f>
        <v>0</v>
      </c>
      <c r="O8" s="37">
        <f>IF((H8+K8+M8)=0, "", (H8+K8+M8))</f>
        <v>215219</v>
      </c>
      <c r="P8" s="37">
        <f>SUM(I8,L8,N8)</f>
        <v>215219</v>
      </c>
      <c r="Q8" s="46"/>
    </row>
    <row r="9" spans="1:17" s="2" customFormat="1" ht="23.1" customHeight="1">
      <c r="A9" s="20"/>
      <c r="B9" s="20"/>
      <c r="C9" s="3"/>
      <c r="D9" s="46"/>
      <c r="E9" s="46"/>
      <c r="F9" s="26"/>
      <c r="G9" s="6"/>
      <c r="H9" s="37"/>
      <c r="I9" s="37"/>
      <c r="J9" s="37"/>
      <c r="K9" s="37"/>
      <c r="L9" s="37"/>
      <c r="M9" s="37"/>
      <c r="N9" s="37"/>
      <c r="O9" s="37"/>
      <c r="P9" s="37"/>
      <c r="Q9" s="46"/>
    </row>
    <row r="10" spans="1:17" s="2" customFormat="1" ht="23.1" customHeight="1">
      <c r="A10" s="20"/>
      <c r="B10" s="20"/>
      <c r="C10" s="3"/>
      <c r="D10" s="46"/>
      <c r="E10" s="46"/>
      <c r="F10" s="26"/>
      <c r="G10" s="6"/>
      <c r="H10" s="37"/>
      <c r="I10" s="37"/>
      <c r="J10" s="37"/>
      <c r="K10" s="37"/>
      <c r="L10" s="37"/>
      <c r="M10" s="37"/>
      <c r="N10" s="37"/>
      <c r="O10" s="37"/>
      <c r="P10" s="37"/>
      <c r="Q10" s="46"/>
    </row>
    <row r="11" spans="1:17" s="2" customFormat="1" ht="23.1" customHeight="1">
      <c r="A11" s="20"/>
      <c r="B11" s="20"/>
      <c r="C11" s="3"/>
      <c r="D11" s="46"/>
      <c r="E11" s="46"/>
      <c r="F11" s="26"/>
      <c r="G11" s="6"/>
      <c r="H11" s="37"/>
      <c r="I11" s="37"/>
      <c r="J11" s="37"/>
      <c r="K11" s="37"/>
      <c r="L11" s="37"/>
      <c r="M11" s="37"/>
      <c r="N11" s="37"/>
      <c r="O11" s="37"/>
      <c r="P11" s="37"/>
      <c r="Q11" s="46"/>
    </row>
    <row r="12" spans="1:17" s="2" customFormat="1" ht="23.1" customHeight="1">
      <c r="A12" s="20"/>
      <c r="B12" s="20"/>
      <c r="C12" s="3"/>
      <c r="D12" s="46"/>
      <c r="E12" s="46"/>
      <c r="F12" s="26"/>
      <c r="G12" s="6"/>
      <c r="H12" s="37"/>
      <c r="I12" s="37"/>
      <c r="J12" s="37"/>
      <c r="K12" s="37"/>
      <c r="L12" s="37"/>
      <c r="M12" s="37"/>
      <c r="N12" s="37"/>
      <c r="O12" s="37"/>
      <c r="P12" s="37"/>
      <c r="Q12" s="46"/>
    </row>
    <row r="13" spans="1:17" s="2" customFormat="1" ht="23.1" customHeight="1">
      <c r="A13" s="20"/>
      <c r="B13" s="20"/>
      <c r="C13" s="3"/>
      <c r="D13" s="46"/>
      <c r="E13" s="46"/>
      <c r="F13" s="26"/>
      <c r="G13" s="6"/>
      <c r="H13" s="37"/>
      <c r="I13" s="37"/>
      <c r="J13" s="37"/>
      <c r="K13" s="37"/>
      <c r="L13" s="37"/>
      <c r="M13" s="37"/>
      <c r="N13" s="37"/>
      <c r="O13" s="37"/>
      <c r="P13" s="37"/>
      <c r="Q13" s="46"/>
    </row>
    <row r="14" spans="1:17" s="2" customFormat="1" ht="23.1" customHeight="1">
      <c r="A14" s="20"/>
      <c r="B14" s="20"/>
      <c r="C14" s="3"/>
      <c r="D14" s="46"/>
      <c r="E14" s="46"/>
      <c r="F14" s="26"/>
      <c r="G14" s="6"/>
      <c r="H14" s="37"/>
      <c r="I14" s="37"/>
      <c r="J14" s="37"/>
      <c r="K14" s="37"/>
      <c r="L14" s="37"/>
      <c r="M14" s="37"/>
      <c r="N14" s="37"/>
      <c r="O14" s="37"/>
      <c r="P14" s="37"/>
      <c r="Q14" s="46"/>
    </row>
    <row r="15" spans="1:17" s="2" customFormat="1" ht="23.1" customHeight="1">
      <c r="A15" s="20"/>
      <c r="B15" s="20"/>
      <c r="C15" s="3"/>
      <c r="D15" s="46"/>
      <c r="E15" s="46"/>
      <c r="F15" s="26"/>
      <c r="G15" s="6"/>
      <c r="H15" s="37"/>
      <c r="I15" s="37"/>
      <c r="J15" s="37"/>
      <c r="K15" s="37"/>
      <c r="L15" s="37"/>
      <c r="M15" s="37"/>
      <c r="N15" s="37"/>
      <c r="O15" s="37"/>
      <c r="P15" s="37"/>
      <c r="Q15" s="46"/>
    </row>
    <row r="16" spans="1:17" s="2" customFormat="1" ht="23.1" customHeight="1">
      <c r="A16" s="20"/>
      <c r="B16" s="20"/>
      <c r="C16" s="3"/>
      <c r="D16" s="46"/>
      <c r="E16" s="46"/>
      <c r="F16" s="26"/>
      <c r="G16" s="6"/>
      <c r="H16" s="37"/>
      <c r="I16" s="37"/>
      <c r="J16" s="37"/>
      <c r="K16" s="37"/>
      <c r="L16" s="37"/>
      <c r="M16" s="37"/>
      <c r="N16" s="37"/>
      <c r="O16" s="37"/>
      <c r="P16" s="37"/>
      <c r="Q16" s="46"/>
    </row>
    <row r="17" spans="1:17" s="2" customFormat="1" ht="23.1" customHeight="1">
      <c r="A17" s="20"/>
      <c r="B17" s="20"/>
      <c r="C17" s="3"/>
      <c r="D17" s="46"/>
      <c r="E17" s="46"/>
      <c r="F17" s="26"/>
      <c r="G17" s="6"/>
      <c r="H17" s="37"/>
      <c r="I17" s="37"/>
      <c r="J17" s="37"/>
      <c r="K17" s="37"/>
      <c r="L17" s="37"/>
      <c r="M17" s="37"/>
      <c r="N17" s="37"/>
      <c r="O17" s="37"/>
      <c r="P17" s="37"/>
      <c r="Q17" s="46"/>
    </row>
    <row r="18" spans="1:17" s="2" customFormat="1" ht="23.1" customHeight="1">
      <c r="A18" s="20"/>
      <c r="B18" s="20"/>
      <c r="C18" s="3"/>
      <c r="D18" s="46"/>
      <c r="E18" s="46"/>
      <c r="F18" s="26"/>
      <c r="G18" s="6"/>
      <c r="H18" s="37"/>
      <c r="I18" s="37"/>
      <c r="J18" s="37"/>
      <c r="K18" s="37"/>
      <c r="L18" s="37"/>
      <c r="M18" s="37"/>
      <c r="N18" s="37"/>
      <c r="O18" s="37"/>
      <c r="P18" s="37"/>
      <c r="Q18" s="46"/>
    </row>
    <row r="19" spans="1:17" s="2" customFormat="1" ht="23.1" customHeight="1">
      <c r="A19" s="20"/>
      <c r="B19" s="20"/>
      <c r="C19" s="3"/>
      <c r="D19" s="46"/>
      <c r="E19" s="46"/>
      <c r="F19" s="26"/>
      <c r="G19" s="6"/>
      <c r="H19" s="37"/>
      <c r="I19" s="37"/>
      <c r="J19" s="37"/>
      <c r="K19" s="37"/>
      <c r="L19" s="37"/>
      <c r="M19" s="37"/>
      <c r="N19" s="37"/>
      <c r="O19" s="37"/>
      <c r="P19" s="37"/>
      <c r="Q19" s="46"/>
    </row>
    <row r="20" spans="1:17" s="2" customFormat="1" ht="23.1" customHeight="1">
      <c r="A20" s="20"/>
      <c r="B20" s="20"/>
      <c r="C20" s="3"/>
      <c r="D20" s="46"/>
      <c r="E20" s="46"/>
      <c r="F20" s="26"/>
      <c r="G20" s="6"/>
      <c r="H20" s="37"/>
      <c r="I20" s="37"/>
      <c r="J20" s="37"/>
      <c r="K20" s="37"/>
      <c r="L20" s="37"/>
      <c r="M20" s="37"/>
      <c r="N20" s="37"/>
      <c r="O20" s="37"/>
      <c r="P20" s="37"/>
      <c r="Q20" s="46"/>
    </row>
    <row r="21" spans="1:17" s="2" customFormat="1" ht="23.1" customHeight="1">
      <c r="A21" s="20"/>
      <c r="B21" s="20"/>
      <c r="C21" s="3"/>
      <c r="D21" s="46"/>
      <c r="E21" s="46"/>
      <c r="F21" s="26"/>
      <c r="G21" s="6"/>
      <c r="H21" s="37"/>
      <c r="I21" s="37"/>
      <c r="J21" s="37"/>
      <c r="K21" s="37"/>
      <c r="L21" s="37"/>
      <c r="M21" s="37"/>
      <c r="N21" s="37"/>
      <c r="O21" s="37"/>
      <c r="P21" s="37"/>
      <c r="Q21" s="46"/>
    </row>
    <row r="22" spans="1:17" s="2" customFormat="1" ht="23.1" customHeight="1">
      <c r="A22" s="20"/>
      <c r="B22" s="20"/>
      <c r="C22" s="3"/>
      <c r="D22" s="46"/>
      <c r="E22" s="46"/>
      <c r="F22" s="26"/>
      <c r="G22" s="6"/>
      <c r="H22" s="37"/>
      <c r="I22" s="37"/>
      <c r="J22" s="37"/>
      <c r="K22" s="37"/>
      <c r="L22" s="37"/>
      <c r="M22" s="37"/>
      <c r="N22" s="37"/>
      <c r="O22" s="37"/>
      <c r="P22" s="37"/>
      <c r="Q22" s="46"/>
    </row>
    <row r="23" spans="1:17" s="2" customFormat="1" ht="23.1" customHeight="1">
      <c r="A23" s="20"/>
      <c r="B23" s="20"/>
      <c r="C23" s="3"/>
      <c r="D23" s="46"/>
      <c r="E23" s="46"/>
      <c r="F23" s="26"/>
      <c r="G23" s="6"/>
      <c r="H23" s="37"/>
      <c r="I23" s="37"/>
      <c r="J23" s="37"/>
      <c r="K23" s="37"/>
      <c r="L23" s="37"/>
      <c r="M23" s="37"/>
      <c r="N23" s="37"/>
      <c r="O23" s="37"/>
      <c r="P23" s="37"/>
      <c r="Q23" s="46"/>
    </row>
    <row r="24" spans="1:17" s="2" customFormat="1" ht="23.1" customHeight="1">
      <c r="A24" s="20"/>
      <c r="B24" s="20"/>
      <c r="C24" s="3"/>
      <c r="D24" s="46"/>
      <c r="E24" s="46"/>
      <c r="F24" s="26"/>
      <c r="G24" s="6"/>
      <c r="H24" s="37"/>
      <c r="I24" s="37"/>
      <c r="J24" s="37"/>
      <c r="K24" s="37"/>
      <c r="L24" s="37"/>
      <c r="M24" s="37"/>
      <c r="N24" s="37"/>
      <c r="O24" s="37"/>
      <c r="P24" s="37"/>
      <c r="Q24" s="46"/>
    </row>
    <row r="25" spans="1:17" s="2" customFormat="1" ht="23.1" customHeight="1">
      <c r="A25" s="20"/>
      <c r="B25" s="20"/>
      <c r="C25" s="3"/>
      <c r="D25" s="46"/>
      <c r="E25" s="46"/>
      <c r="F25" s="26"/>
      <c r="G25" s="6"/>
      <c r="H25" s="37"/>
      <c r="I25" s="37"/>
      <c r="J25" s="37"/>
      <c r="K25" s="37"/>
      <c r="L25" s="37"/>
      <c r="M25" s="37"/>
      <c r="N25" s="37"/>
      <c r="O25" s="37"/>
      <c r="P25" s="37"/>
      <c r="Q25" s="46"/>
    </row>
    <row r="26" spans="1:17" s="2" customFormat="1" ht="23.1" customHeight="1">
      <c r="A26" s="20"/>
      <c r="B26" s="20"/>
      <c r="C26" s="3"/>
      <c r="D26" s="46"/>
      <c r="E26" s="46"/>
      <c r="F26" s="26"/>
      <c r="G26" s="6"/>
      <c r="H26" s="37"/>
      <c r="I26" s="37"/>
      <c r="J26" s="37"/>
      <c r="K26" s="37"/>
      <c r="L26" s="37"/>
      <c r="M26" s="37"/>
      <c r="N26" s="37"/>
      <c r="O26" s="37"/>
      <c r="P26" s="37"/>
      <c r="Q26" s="46"/>
    </row>
    <row r="27" spans="1:17" s="2" customFormat="1" ht="23.1" customHeight="1">
      <c r="A27" s="20"/>
      <c r="B27" s="20"/>
      <c r="C27" s="3"/>
      <c r="D27" s="46"/>
      <c r="E27" s="46"/>
      <c r="F27" s="26"/>
      <c r="G27" s="6"/>
      <c r="H27" s="37"/>
      <c r="I27" s="37"/>
      <c r="J27" s="37"/>
      <c r="K27" s="37"/>
      <c r="L27" s="37"/>
      <c r="M27" s="37"/>
      <c r="N27" s="37"/>
      <c r="O27" s="37"/>
      <c r="P27" s="37"/>
      <c r="Q27" s="46"/>
    </row>
    <row r="28" spans="1:17" s="2" customFormat="1" ht="23.1" customHeight="1">
      <c r="A28" s="20"/>
      <c r="B28" s="20"/>
      <c r="C28" s="3"/>
      <c r="D28" s="46"/>
      <c r="E28" s="46"/>
      <c r="F28" s="26"/>
      <c r="G28" s="6"/>
      <c r="H28" s="37"/>
      <c r="I28" s="37"/>
      <c r="J28" s="37"/>
      <c r="K28" s="37"/>
      <c r="L28" s="37"/>
      <c r="M28" s="37"/>
      <c r="N28" s="37"/>
      <c r="O28" s="37"/>
      <c r="P28" s="37"/>
      <c r="Q28" s="46"/>
    </row>
    <row r="29" spans="1:17" s="2" customFormat="1" ht="23.1" customHeight="1">
      <c r="A29" s="20"/>
      <c r="B29" s="20"/>
      <c r="C29" s="3"/>
      <c r="D29" s="46"/>
      <c r="E29" s="46"/>
      <c r="F29" s="26"/>
      <c r="G29" s="6"/>
      <c r="H29" s="37"/>
      <c r="I29" s="37"/>
      <c r="J29" s="37"/>
      <c r="K29" s="37"/>
      <c r="L29" s="37"/>
      <c r="M29" s="37"/>
      <c r="N29" s="37"/>
      <c r="O29" s="37"/>
      <c r="P29" s="37"/>
      <c r="Q29" s="46"/>
    </row>
  </sheetData>
  <mergeCells count="13">
    <mergeCell ref="A2:A3"/>
    <mergeCell ref="B2:B3"/>
    <mergeCell ref="C2:C3"/>
    <mergeCell ref="D2:D3"/>
    <mergeCell ref="E2:E3"/>
    <mergeCell ref="C1:N1"/>
    <mergeCell ref="M2:N2"/>
    <mergeCell ref="J2:L2"/>
    <mergeCell ref="Q2:Q3"/>
    <mergeCell ref="P2:P3"/>
    <mergeCell ref="F2:F3"/>
    <mergeCell ref="G2:G3"/>
    <mergeCell ref="H2:I2"/>
  </mergeCells>
  <phoneticPr fontId="7" type="noConversion"/>
  <printOptions horizontalCentered="1" verticalCentered="1"/>
  <pageMargins left="0.74803149606299213" right="0.35433070866141736" top="0.59055118110236227" bottom="0.59055118110236227" header="0.51181102362204722" footer="0.47244094488188981"/>
  <pageSetup paperSize="9" scale="75" orientation="landscape" verticalDpi="0" r:id="rId1"/>
  <headerFooter alignWithMargins="0"/>
</worksheet>
</file>

<file path=xl/worksheets/sheet21.xml><?xml version="1.0" encoding="utf-8"?>
<worksheet xmlns="http://schemas.openxmlformats.org/spreadsheetml/2006/main" xmlns:r="http://schemas.openxmlformats.org/officeDocument/2006/relationships">
  <sheetPr>
    <tabColor rgb="FFFF0000"/>
  </sheetPr>
  <dimension ref="A1:AE55"/>
  <sheetViews>
    <sheetView topLeftCell="D1" workbookViewId="0">
      <pane ySplit="3" topLeftCell="A4" activePane="bottomLeft" state="frozen"/>
      <selection activeCell="B4" sqref="B4:T4"/>
      <selection pane="bottomLeft" activeCell="B4" sqref="B4:T4"/>
    </sheetView>
  </sheetViews>
  <sheetFormatPr defaultRowHeight="23.25" customHeight="1"/>
  <cols>
    <col min="1" max="1" width="11.5546875" style="20" hidden="1" customWidth="1"/>
    <col min="2" max="2" width="10.77734375" style="20" hidden="1" customWidth="1"/>
    <col min="3" max="3" width="11.109375" style="1" hidden="1" customWidth="1"/>
    <col min="4" max="4" width="24.33203125" style="20" customWidth="1"/>
    <col min="5" max="5" width="25.33203125" style="20" customWidth="1"/>
    <col min="6" max="6" width="4.21875" style="25" customWidth="1"/>
    <col min="7" max="7" width="8.33203125" style="21" customWidth="1"/>
    <col min="8" max="8" width="11.88671875" style="21" customWidth="1"/>
    <col min="9" max="9" width="12.44140625" style="21" customWidth="1"/>
    <col min="10" max="10" width="6.6640625" style="21" customWidth="1"/>
    <col min="11" max="12" width="11.44140625" style="21" customWidth="1"/>
    <col min="13" max="13" width="6.33203125" style="21" customWidth="1"/>
    <col min="14" max="14" width="8.5546875" style="21" customWidth="1"/>
    <col min="15" max="15" width="9.109375" style="21" hidden="1" customWidth="1"/>
    <col min="16" max="16" width="11" style="21" customWidth="1"/>
    <col min="17" max="17" width="11.5546875" style="20" customWidth="1"/>
    <col min="18" max="16384" width="8.88671875" style="2"/>
  </cols>
  <sheetData>
    <row r="1" spans="1:31" ht="23.25" customHeight="1">
      <c r="A1" s="61"/>
      <c r="B1" s="20" t="s">
        <v>366</v>
      </c>
      <c r="D1" s="322" t="s">
        <v>401</v>
      </c>
      <c r="E1" s="317"/>
      <c r="F1" s="317"/>
      <c r="G1" s="317"/>
      <c r="H1" s="317"/>
      <c r="I1" s="317"/>
      <c r="J1" s="317"/>
      <c r="K1" s="317"/>
      <c r="L1" s="323"/>
      <c r="M1" s="317"/>
      <c r="N1" s="323"/>
      <c r="W1" s="315" t="s">
        <v>70</v>
      </c>
      <c r="X1" s="315"/>
      <c r="Y1" s="315"/>
      <c r="Z1" s="59"/>
      <c r="AA1" s="59" t="s">
        <v>75</v>
      </c>
      <c r="AB1" s="59"/>
      <c r="AC1" s="59"/>
      <c r="AD1" s="59"/>
      <c r="AE1" s="59"/>
    </row>
    <row r="2" spans="1:31" s="17" customFormat="1" ht="23.25" customHeight="1">
      <c r="A2" s="296" t="s">
        <v>58</v>
      </c>
      <c r="B2" s="296" t="s">
        <v>111</v>
      </c>
      <c r="C2" s="297" t="s">
        <v>59</v>
      </c>
      <c r="D2" s="298" t="s">
        <v>64</v>
      </c>
      <c r="E2" s="298" t="s">
        <v>65</v>
      </c>
      <c r="F2" s="299" t="s">
        <v>0</v>
      </c>
      <c r="G2" s="299" t="s">
        <v>1</v>
      </c>
      <c r="H2" s="299" t="s">
        <v>26</v>
      </c>
      <c r="I2" s="299"/>
      <c r="J2" s="299" t="s">
        <v>27</v>
      </c>
      <c r="K2" s="299"/>
      <c r="L2" s="299"/>
      <c r="M2" s="299" t="s">
        <v>28</v>
      </c>
      <c r="N2" s="299"/>
      <c r="O2" s="55"/>
      <c r="P2" s="299" t="s">
        <v>8</v>
      </c>
      <c r="Q2" s="298" t="s">
        <v>32</v>
      </c>
      <c r="W2" s="17" t="s">
        <v>71</v>
      </c>
      <c r="X2" s="17" t="s">
        <v>72</v>
      </c>
      <c r="Y2" s="17" t="s">
        <v>73</v>
      </c>
      <c r="Z2" s="17" t="s">
        <v>74</v>
      </c>
      <c r="AA2" s="39" t="s">
        <v>125</v>
      </c>
      <c r="AB2" s="39" t="s">
        <v>124</v>
      </c>
      <c r="AC2" s="39" t="s">
        <v>76</v>
      </c>
      <c r="AD2" s="39" t="s">
        <v>78</v>
      </c>
      <c r="AE2" s="39" t="s">
        <v>77</v>
      </c>
    </row>
    <row r="3" spans="1:31" s="17" customFormat="1" ht="23.25" customHeight="1">
      <c r="A3" s="296"/>
      <c r="B3" s="296"/>
      <c r="C3" s="297"/>
      <c r="D3" s="298"/>
      <c r="E3" s="298"/>
      <c r="F3" s="299"/>
      <c r="G3" s="299"/>
      <c r="H3" s="55" t="s">
        <v>42</v>
      </c>
      <c r="I3" s="55" t="s">
        <v>43</v>
      </c>
      <c r="J3" s="55" t="s">
        <v>1</v>
      </c>
      <c r="K3" s="55" t="s">
        <v>42</v>
      </c>
      <c r="L3" s="55" t="s">
        <v>43</v>
      </c>
      <c r="M3" s="55" t="s">
        <v>44</v>
      </c>
      <c r="N3" s="55" t="s">
        <v>43</v>
      </c>
      <c r="O3" s="55" t="s">
        <v>60</v>
      </c>
      <c r="P3" s="299"/>
      <c r="Q3" s="298"/>
      <c r="W3" s="2"/>
      <c r="X3" s="2"/>
      <c r="Y3" s="2"/>
      <c r="Z3" s="2"/>
      <c r="AA3" s="36"/>
      <c r="AB3" s="36"/>
      <c r="AC3" s="36"/>
      <c r="AD3" s="36">
        <v>1</v>
      </c>
      <c r="AE3" s="36">
        <v>1</v>
      </c>
    </row>
    <row r="4" spans="1:31" ht="23.25" customHeight="1">
      <c r="A4" s="20" t="s">
        <v>412</v>
      </c>
      <c r="B4" s="20" t="s">
        <v>413</v>
      </c>
      <c r="C4" s="1" t="s">
        <v>414</v>
      </c>
      <c r="D4" s="301" t="s">
        <v>411</v>
      </c>
      <c r="E4" s="303"/>
      <c r="F4" s="26"/>
      <c r="G4" s="23"/>
      <c r="H4" s="23"/>
      <c r="I4" s="51"/>
      <c r="J4" s="23"/>
      <c r="K4" s="23"/>
      <c r="L4" s="51"/>
      <c r="M4" s="23"/>
      <c r="N4" s="51"/>
      <c r="O4" s="23"/>
      <c r="P4" s="23" t="str">
        <f>IF(SUM(I4,L4,N4)&lt;&gt;0,TRUNC(SUM(I4,L4,N4),1),"")</f>
        <v/>
      </c>
      <c r="Q4" s="46"/>
    </row>
    <row r="5" spans="1:31" ht="23.25" customHeight="1">
      <c r="A5" s="20" t="s">
        <v>337</v>
      </c>
      <c r="B5" s="20" t="s">
        <v>384</v>
      </c>
      <c r="C5" s="1" t="s">
        <v>222</v>
      </c>
      <c r="D5" s="46" t="s">
        <v>223</v>
      </c>
      <c r="E5" s="46" t="s">
        <v>224</v>
      </c>
      <c r="F5" s="26" t="s">
        <v>203</v>
      </c>
      <c r="G5" s="23">
        <v>1</v>
      </c>
      <c r="H5" s="23">
        <f>합산자재!H21</f>
        <v>340</v>
      </c>
      <c r="I5" s="51">
        <f t="shared" ref="I5:I11" si="0">IF(G5*H5&lt;&gt;0, TRUNC(G5*H5, 1), "")</f>
        <v>340</v>
      </c>
      <c r="J5" s="23">
        <v>1</v>
      </c>
      <c r="K5" s="23">
        <f>합산자재!I21</f>
        <v>0</v>
      </c>
      <c r="L5" s="51" t="str">
        <f t="shared" ref="L5:L11" si="1">IF(G5*K5&lt;&gt;0, TRUNC(G5*K5, 1), "")</f>
        <v/>
      </c>
      <c r="M5" s="23">
        <f>합산자재!J21</f>
        <v>0</v>
      </c>
      <c r="N5" s="51" t="str">
        <f t="shared" ref="N5:N11" si="2">IF(G5*M5&lt;&gt;0, TRUNC(G5*M5, 1), "")</f>
        <v/>
      </c>
      <c r="O5" s="23">
        <f t="shared" ref="O5:O12" si="3">IF((H5+K5+M5)=0, "", (H5+K5+M5))</f>
        <v>340</v>
      </c>
      <c r="P5" s="23">
        <f t="shared" ref="P5:P38" si="4">IF(SUM(I5,L5,N5)&lt;&gt;0,TRUNC(SUM(I5,L5,N5),1),"")</f>
        <v>340</v>
      </c>
      <c r="Q5" s="46"/>
    </row>
    <row r="6" spans="1:31" ht="23.25" customHeight="1">
      <c r="A6" s="20" t="s">
        <v>342</v>
      </c>
      <c r="B6" s="20" t="s">
        <v>384</v>
      </c>
      <c r="C6" s="1" t="s">
        <v>236</v>
      </c>
      <c r="D6" s="46" t="s">
        <v>237</v>
      </c>
      <c r="E6" s="46" t="s">
        <v>238</v>
      </c>
      <c r="F6" s="26" t="s">
        <v>203</v>
      </c>
      <c r="G6" s="23">
        <v>1</v>
      </c>
      <c r="H6" s="23">
        <f>합산자재!H26</f>
        <v>1226</v>
      </c>
      <c r="I6" s="51">
        <f t="shared" si="0"/>
        <v>1226</v>
      </c>
      <c r="J6" s="23">
        <v>1</v>
      </c>
      <c r="K6" s="23">
        <f>합산자재!I26</f>
        <v>0</v>
      </c>
      <c r="L6" s="51" t="str">
        <f t="shared" si="1"/>
        <v/>
      </c>
      <c r="M6" s="23">
        <f>합산자재!J26</f>
        <v>0</v>
      </c>
      <c r="N6" s="51" t="str">
        <f t="shared" si="2"/>
        <v/>
      </c>
      <c r="O6" s="23">
        <f t="shared" si="3"/>
        <v>1226</v>
      </c>
      <c r="P6" s="23">
        <f t="shared" si="4"/>
        <v>1226</v>
      </c>
      <c r="Q6" s="46"/>
    </row>
    <row r="7" spans="1:31" ht="23.25" customHeight="1">
      <c r="A7" s="20" t="s">
        <v>341</v>
      </c>
      <c r="B7" s="20" t="s">
        <v>384</v>
      </c>
      <c r="C7" s="1" t="s">
        <v>232</v>
      </c>
      <c r="D7" s="46" t="s">
        <v>233</v>
      </c>
      <c r="E7" s="46" t="s">
        <v>234</v>
      </c>
      <c r="F7" s="26" t="s">
        <v>203</v>
      </c>
      <c r="G7" s="23">
        <v>1</v>
      </c>
      <c r="H7" s="23">
        <f>합산자재!H25</f>
        <v>1560</v>
      </c>
      <c r="I7" s="51">
        <f t="shared" si="0"/>
        <v>1560</v>
      </c>
      <c r="J7" s="23">
        <v>1</v>
      </c>
      <c r="K7" s="23">
        <f>합산자재!I25</f>
        <v>0</v>
      </c>
      <c r="L7" s="51" t="str">
        <f t="shared" si="1"/>
        <v/>
      </c>
      <c r="M7" s="23">
        <f>합산자재!J25</f>
        <v>0</v>
      </c>
      <c r="N7" s="51" t="str">
        <f t="shared" si="2"/>
        <v/>
      </c>
      <c r="O7" s="23">
        <f t="shared" si="3"/>
        <v>1560</v>
      </c>
      <c r="P7" s="23">
        <f t="shared" si="4"/>
        <v>1560</v>
      </c>
      <c r="Q7" s="46"/>
    </row>
    <row r="8" spans="1:31" ht="23.25" customHeight="1">
      <c r="A8" s="20" t="s">
        <v>363</v>
      </c>
      <c r="B8" s="20" t="s">
        <v>384</v>
      </c>
      <c r="C8" s="1" t="s">
        <v>306</v>
      </c>
      <c r="D8" s="46" t="s">
        <v>307</v>
      </c>
      <c r="E8" s="46" t="s">
        <v>308</v>
      </c>
      <c r="F8" s="26" t="s">
        <v>309</v>
      </c>
      <c r="G8" s="23">
        <v>2</v>
      </c>
      <c r="H8" s="23">
        <f>합산자재!H47</f>
        <v>28</v>
      </c>
      <c r="I8" s="51">
        <f t="shared" si="0"/>
        <v>56</v>
      </c>
      <c r="J8" s="23">
        <v>2</v>
      </c>
      <c r="K8" s="23">
        <f>합산자재!I47</f>
        <v>0</v>
      </c>
      <c r="L8" s="51" t="str">
        <f t="shared" si="1"/>
        <v/>
      </c>
      <c r="M8" s="23">
        <f>합산자재!J47</f>
        <v>0</v>
      </c>
      <c r="N8" s="51" t="str">
        <f t="shared" si="2"/>
        <v/>
      </c>
      <c r="O8" s="23">
        <f t="shared" si="3"/>
        <v>28</v>
      </c>
      <c r="P8" s="23">
        <f t="shared" si="4"/>
        <v>56</v>
      </c>
      <c r="Q8" s="46"/>
    </row>
    <row r="9" spans="1:31" ht="23.25" customHeight="1">
      <c r="A9" s="20" t="s">
        <v>364</v>
      </c>
      <c r="B9" s="20" t="s">
        <v>384</v>
      </c>
      <c r="C9" s="1" t="s">
        <v>311</v>
      </c>
      <c r="D9" s="46" t="s">
        <v>312</v>
      </c>
      <c r="E9" s="46" t="s">
        <v>313</v>
      </c>
      <c r="F9" s="26" t="s">
        <v>309</v>
      </c>
      <c r="G9" s="23">
        <v>2</v>
      </c>
      <c r="H9" s="23">
        <f>합산자재!H48</f>
        <v>10</v>
      </c>
      <c r="I9" s="51">
        <f t="shared" si="0"/>
        <v>20</v>
      </c>
      <c r="J9" s="23">
        <v>2</v>
      </c>
      <c r="K9" s="23">
        <f>합산자재!I48</f>
        <v>0</v>
      </c>
      <c r="L9" s="51" t="str">
        <f t="shared" si="1"/>
        <v/>
      </c>
      <c r="M9" s="23">
        <f>합산자재!J48</f>
        <v>0</v>
      </c>
      <c r="N9" s="51" t="str">
        <f t="shared" si="2"/>
        <v/>
      </c>
      <c r="O9" s="23">
        <f t="shared" si="3"/>
        <v>10</v>
      </c>
      <c r="P9" s="23">
        <f t="shared" si="4"/>
        <v>20</v>
      </c>
      <c r="Q9" s="46"/>
    </row>
    <row r="10" spans="1:31" ht="23.25" customHeight="1">
      <c r="A10" s="20" t="s">
        <v>365</v>
      </c>
      <c r="B10" s="20" t="s">
        <v>384</v>
      </c>
      <c r="C10" s="1" t="s">
        <v>314</v>
      </c>
      <c r="D10" s="46" t="s">
        <v>315</v>
      </c>
      <c r="E10" s="46" t="s">
        <v>316</v>
      </c>
      <c r="F10" s="26" t="s">
        <v>317</v>
      </c>
      <c r="G10" s="23">
        <f>'일위노임(전기소방)'!G6</f>
        <v>4.5900000000000003E-2</v>
      </c>
      <c r="H10" s="23">
        <f>합산자재!H49</f>
        <v>0</v>
      </c>
      <c r="I10" s="51" t="str">
        <f t="shared" si="0"/>
        <v/>
      </c>
      <c r="J10" s="23">
        <v>0.05</v>
      </c>
      <c r="K10" s="23">
        <f>합산자재!I49</f>
        <v>265406</v>
      </c>
      <c r="L10" s="51">
        <f t="shared" si="1"/>
        <v>12182.1</v>
      </c>
      <c r="M10" s="23">
        <f>합산자재!J49</f>
        <v>0</v>
      </c>
      <c r="N10" s="51" t="str">
        <f t="shared" si="2"/>
        <v/>
      </c>
      <c r="O10" s="23">
        <f t="shared" si="3"/>
        <v>265406</v>
      </c>
      <c r="P10" s="23">
        <f t="shared" si="4"/>
        <v>12182.1</v>
      </c>
      <c r="Q10" s="46"/>
    </row>
    <row r="11" spans="1:31" ht="23.25" customHeight="1">
      <c r="A11" s="20" t="s">
        <v>402</v>
      </c>
      <c r="B11" s="20" t="s">
        <v>384</v>
      </c>
      <c r="C11" s="1" t="s">
        <v>403</v>
      </c>
      <c r="D11" s="46" t="s">
        <v>404</v>
      </c>
      <c r="E11" s="46"/>
      <c r="F11" s="26" t="s">
        <v>387</v>
      </c>
      <c r="G11" s="23">
        <v>1</v>
      </c>
      <c r="H11" s="23"/>
      <c r="I11" s="51" t="str">
        <f t="shared" si="0"/>
        <v/>
      </c>
      <c r="J11" s="23">
        <v>1</v>
      </c>
      <c r="K11" s="23"/>
      <c r="L11" s="51" t="str">
        <f t="shared" si="1"/>
        <v/>
      </c>
      <c r="M11" s="23"/>
      <c r="N11" s="51" t="str">
        <f t="shared" si="2"/>
        <v/>
      </c>
      <c r="O11" s="23" t="str">
        <f t="shared" si="3"/>
        <v/>
      </c>
      <c r="P11" s="23" t="str">
        <f t="shared" si="4"/>
        <v/>
      </c>
      <c r="Q11" s="46"/>
    </row>
    <row r="12" spans="1:31" ht="23.25" customHeight="1">
      <c r="B12" s="20" t="s">
        <v>405</v>
      </c>
      <c r="D12" s="46" t="s">
        <v>406</v>
      </c>
      <c r="E12" s="46"/>
      <c r="F12" s="26"/>
      <c r="G12" s="23"/>
      <c r="H12" s="23"/>
      <c r="I12" s="51">
        <f>TRUNC(SUM(I4:I11))</f>
        <v>3202</v>
      </c>
      <c r="J12" s="23"/>
      <c r="K12" s="23"/>
      <c r="L12" s="51">
        <f>TRUNC(SUM(L4:L11))</f>
        <v>12182</v>
      </c>
      <c r="M12" s="23"/>
      <c r="N12" s="51">
        <f>TRUNC(SUM(N4:N11))</f>
        <v>0</v>
      </c>
      <c r="O12" s="23" t="str">
        <f t="shared" si="3"/>
        <v/>
      </c>
      <c r="P12" s="23">
        <f t="shared" si="4"/>
        <v>15384</v>
      </c>
      <c r="Q12" s="46"/>
    </row>
    <row r="13" spans="1:31" ht="23.25" customHeight="1">
      <c r="D13" s="46"/>
      <c r="E13" s="46"/>
      <c r="F13" s="26"/>
      <c r="G13" s="23"/>
      <c r="H13" s="23"/>
      <c r="I13" s="51"/>
      <c r="J13" s="23"/>
      <c r="K13" s="23"/>
      <c r="L13" s="51"/>
      <c r="M13" s="23"/>
      <c r="N13" s="51"/>
      <c r="O13" s="23"/>
      <c r="P13" s="23" t="str">
        <f t="shared" si="4"/>
        <v/>
      </c>
      <c r="Q13" s="46"/>
    </row>
    <row r="14" spans="1:31" ht="23.25" customHeight="1">
      <c r="A14" s="20" t="s">
        <v>416</v>
      </c>
      <c r="B14" s="20" t="s">
        <v>417</v>
      </c>
      <c r="C14" s="1" t="s">
        <v>418</v>
      </c>
      <c r="D14" s="301" t="s">
        <v>415</v>
      </c>
      <c r="E14" s="303"/>
      <c r="F14" s="26"/>
      <c r="G14" s="23"/>
      <c r="H14" s="23"/>
      <c r="I14" s="51"/>
      <c r="J14" s="23"/>
      <c r="K14" s="23"/>
      <c r="L14" s="51"/>
      <c r="M14" s="23"/>
      <c r="N14" s="51"/>
      <c r="O14" s="23"/>
      <c r="P14" s="23" t="str">
        <f t="shared" si="4"/>
        <v/>
      </c>
      <c r="Q14" s="46"/>
    </row>
    <row r="15" spans="1:31" ht="23.25" customHeight="1">
      <c r="A15" s="20" t="s">
        <v>338</v>
      </c>
      <c r="B15" s="20" t="s">
        <v>389</v>
      </c>
      <c r="C15" s="1" t="s">
        <v>226</v>
      </c>
      <c r="D15" s="46" t="s">
        <v>223</v>
      </c>
      <c r="E15" s="46" t="s">
        <v>227</v>
      </c>
      <c r="F15" s="26" t="s">
        <v>203</v>
      </c>
      <c r="G15" s="23">
        <v>1</v>
      </c>
      <c r="H15" s="23">
        <f>합산자재!H22</f>
        <v>350</v>
      </c>
      <c r="I15" s="51">
        <f t="shared" ref="I15:I21" si="5">IF(G15*H15&lt;&gt;0, TRUNC(G15*H15, 1), "")</f>
        <v>350</v>
      </c>
      <c r="J15" s="23">
        <v>1</v>
      </c>
      <c r="K15" s="23">
        <f>합산자재!I22</f>
        <v>0</v>
      </c>
      <c r="L15" s="51" t="str">
        <f t="shared" ref="L15:L21" si="6">IF(G15*K15&lt;&gt;0, TRUNC(G15*K15, 1), "")</f>
        <v/>
      </c>
      <c r="M15" s="23">
        <f>합산자재!J22</f>
        <v>0</v>
      </c>
      <c r="N15" s="51" t="str">
        <f t="shared" ref="N15:N21" si="7">IF(G15*M15&lt;&gt;0, TRUNC(G15*M15, 1), "")</f>
        <v/>
      </c>
      <c r="O15" s="23">
        <f t="shared" ref="O15:O22" si="8">IF((H15+K15+M15)=0, "", (H15+K15+M15))</f>
        <v>350</v>
      </c>
      <c r="P15" s="23">
        <f t="shared" si="4"/>
        <v>350</v>
      </c>
      <c r="Q15" s="46"/>
    </row>
    <row r="16" spans="1:31" ht="23.25" customHeight="1">
      <c r="A16" s="20" t="s">
        <v>342</v>
      </c>
      <c r="B16" s="20" t="s">
        <v>389</v>
      </c>
      <c r="C16" s="1" t="s">
        <v>236</v>
      </c>
      <c r="D16" s="46" t="s">
        <v>237</v>
      </c>
      <c r="E16" s="46" t="s">
        <v>238</v>
      </c>
      <c r="F16" s="26" t="s">
        <v>203</v>
      </c>
      <c r="G16" s="23">
        <v>1</v>
      </c>
      <c r="H16" s="23">
        <f>합산자재!H26</f>
        <v>1226</v>
      </c>
      <c r="I16" s="51">
        <f t="shared" si="5"/>
        <v>1226</v>
      </c>
      <c r="J16" s="23">
        <v>1</v>
      </c>
      <c r="K16" s="23">
        <f>합산자재!I26</f>
        <v>0</v>
      </c>
      <c r="L16" s="51" t="str">
        <f t="shared" si="6"/>
        <v/>
      </c>
      <c r="M16" s="23">
        <f>합산자재!J26</f>
        <v>0</v>
      </c>
      <c r="N16" s="51" t="str">
        <f t="shared" si="7"/>
        <v/>
      </c>
      <c r="O16" s="23">
        <f t="shared" si="8"/>
        <v>1226</v>
      </c>
      <c r="P16" s="23">
        <f t="shared" si="4"/>
        <v>1226</v>
      </c>
      <c r="Q16" s="46"/>
    </row>
    <row r="17" spans="1:17" ht="23.25" customHeight="1">
      <c r="A17" s="20" t="s">
        <v>341</v>
      </c>
      <c r="B17" s="20" t="s">
        <v>389</v>
      </c>
      <c r="C17" s="1" t="s">
        <v>232</v>
      </c>
      <c r="D17" s="46" t="s">
        <v>233</v>
      </c>
      <c r="E17" s="46" t="s">
        <v>234</v>
      </c>
      <c r="F17" s="26" t="s">
        <v>203</v>
      </c>
      <c r="G17" s="23">
        <v>1</v>
      </c>
      <c r="H17" s="23">
        <f>합산자재!H25</f>
        <v>1560</v>
      </c>
      <c r="I17" s="51">
        <f t="shared" si="5"/>
        <v>1560</v>
      </c>
      <c r="J17" s="23">
        <v>1</v>
      </c>
      <c r="K17" s="23">
        <f>합산자재!I25</f>
        <v>0</v>
      </c>
      <c r="L17" s="51" t="str">
        <f t="shared" si="6"/>
        <v/>
      </c>
      <c r="M17" s="23">
        <f>합산자재!J25</f>
        <v>0</v>
      </c>
      <c r="N17" s="51" t="str">
        <f t="shared" si="7"/>
        <v/>
      </c>
      <c r="O17" s="23">
        <f t="shared" si="8"/>
        <v>1560</v>
      </c>
      <c r="P17" s="23">
        <f t="shared" si="4"/>
        <v>1560</v>
      </c>
      <c r="Q17" s="46"/>
    </row>
    <row r="18" spans="1:17" ht="23.25" customHeight="1">
      <c r="A18" s="20" t="s">
        <v>363</v>
      </c>
      <c r="B18" s="20" t="s">
        <v>389</v>
      </c>
      <c r="C18" s="1" t="s">
        <v>306</v>
      </c>
      <c r="D18" s="46" t="s">
        <v>307</v>
      </c>
      <c r="E18" s="46" t="s">
        <v>308</v>
      </c>
      <c r="F18" s="26" t="s">
        <v>309</v>
      </c>
      <c r="G18" s="23">
        <v>2</v>
      </c>
      <c r="H18" s="23">
        <f>합산자재!H47</f>
        <v>28</v>
      </c>
      <c r="I18" s="51">
        <f t="shared" si="5"/>
        <v>56</v>
      </c>
      <c r="J18" s="23">
        <v>2</v>
      </c>
      <c r="K18" s="23">
        <f>합산자재!I47</f>
        <v>0</v>
      </c>
      <c r="L18" s="51" t="str">
        <f t="shared" si="6"/>
        <v/>
      </c>
      <c r="M18" s="23">
        <f>합산자재!J47</f>
        <v>0</v>
      </c>
      <c r="N18" s="51" t="str">
        <f t="shared" si="7"/>
        <v/>
      </c>
      <c r="O18" s="23">
        <f t="shared" si="8"/>
        <v>28</v>
      </c>
      <c r="P18" s="23">
        <f t="shared" si="4"/>
        <v>56</v>
      </c>
      <c r="Q18" s="46"/>
    </row>
    <row r="19" spans="1:17" ht="23.25" customHeight="1">
      <c r="A19" s="20" t="s">
        <v>364</v>
      </c>
      <c r="B19" s="20" t="s">
        <v>389</v>
      </c>
      <c r="C19" s="1" t="s">
        <v>311</v>
      </c>
      <c r="D19" s="46" t="s">
        <v>312</v>
      </c>
      <c r="E19" s="46" t="s">
        <v>313</v>
      </c>
      <c r="F19" s="26" t="s">
        <v>309</v>
      </c>
      <c r="G19" s="23">
        <v>2</v>
      </c>
      <c r="H19" s="23">
        <f>합산자재!H48</f>
        <v>10</v>
      </c>
      <c r="I19" s="51">
        <f t="shared" si="5"/>
        <v>20</v>
      </c>
      <c r="J19" s="23">
        <v>2</v>
      </c>
      <c r="K19" s="23">
        <f>합산자재!I48</f>
        <v>0</v>
      </c>
      <c r="L19" s="51" t="str">
        <f t="shared" si="6"/>
        <v/>
      </c>
      <c r="M19" s="23">
        <f>합산자재!J48</f>
        <v>0</v>
      </c>
      <c r="N19" s="51" t="str">
        <f t="shared" si="7"/>
        <v/>
      </c>
      <c r="O19" s="23">
        <f t="shared" si="8"/>
        <v>10</v>
      </c>
      <c r="P19" s="23">
        <f t="shared" si="4"/>
        <v>20</v>
      </c>
      <c r="Q19" s="46"/>
    </row>
    <row r="20" spans="1:17" ht="23.25" customHeight="1">
      <c r="A20" s="20" t="s">
        <v>365</v>
      </c>
      <c r="B20" s="20" t="s">
        <v>389</v>
      </c>
      <c r="C20" s="1" t="s">
        <v>314</v>
      </c>
      <c r="D20" s="46" t="s">
        <v>315</v>
      </c>
      <c r="E20" s="46" t="s">
        <v>316</v>
      </c>
      <c r="F20" s="26" t="s">
        <v>317</v>
      </c>
      <c r="G20" s="23">
        <f>'일위노임(전기소방)'!G9</f>
        <v>4.5900000000000003E-2</v>
      </c>
      <c r="H20" s="23">
        <f>합산자재!H49</f>
        <v>0</v>
      </c>
      <c r="I20" s="51" t="str">
        <f t="shared" si="5"/>
        <v/>
      </c>
      <c r="J20" s="23">
        <v>0.05</v>
      </c>
      <c r="K20" s="23">
        <f>합산자재!I49</f>
        <v>265406</v>
      </c>
      <c r="L20" s="51">
        <f t="shared" si="6"/>
        <v>12182.1</v>
      </c>
      <c r="M20" s="23">
        <f>합산자재!J49</f>
        <v>0</v>
      </c>
      <c r="N20" s="51" t="str">
        <f t="shared" si="7"/>
        <v/>
      </c>
      <c r="O20" s="23">
        <f t="shared" si="8"/>
        <v>265406</v>
      </c>
      <c r="P20" s="23">
        <f t="shared" si="4"/>
        <v>12182.1</v>
      </c>
      <c r="Q20" s="46"/>
    </row>
    <row r="21" spans="1:17" ht="23.25" customHeight="1">
      <c r="A21" s="20" t="s">
        <v>402</v>
      </c>
      <c r="B21" s="20" t="s">
        <v>389</v>
      </c>
      <c r="C21" s="1" t="s">
        <v>403</v>
      </c>
      <c r="D21" s="46" t="s">
        <v>404</v>
      </c>
      <c r="E21" s="46"/>
      <c r="F21" s="26" t="s">
        <v>387</v>
      </c>
      <c r="G21" s="23">
        <v>1</v>
      </c>
      <c r="H21" s="23"/>
      <c r="I21" s="51" t="str">
        <f t="shared" si="5"/>
        <v/>
      </c>
      <c r="J21" s="23">
        <v>1</v>
      </c>
      <c r="K21" s="23"/>
      <c r="L21" s="51" t="str">
        <f t="shared" si="6"/>
        <v/>
      </c>
      <c r="M21" s="23"/>
      <c r="N21" s="51" t="str">
        <f t="shared" si="7"/>
        <v/>
      </c>
      <c r="O21" s="23" t="str">
        <f t="shared" si="8"/>
        <v/>
      </c>
      <c r="P21" s="23" t="str">
        <f t="shared" si="4"/>
        <v/>
      </c>
      <c r="Q21" s="46"/>
    </row>
    <row r="22" spans="1:17" ht="23.25" customHeight="1">
      <c r="B22" s="20" t="s">
        <v>405</v>
      </c>
      <c r="D22" s="46" t="s">
        <v>406</v>
      </c>
      <c r="E22" s="46"/>
      <c r="F22" s="26"/>
      <c r="G22" s="23"/>
      <c r="H22" s="23"/>
      <c r="I22" s="51">
        <f>TRUNC(SUM(I14:I21))</f>
        <v>3212</v>
      </c>
      <c r="J22" s="23"/>
      <c r="K22" s="23"/>
      <c r="L22" s="51">
        <f>TRUNC(SUM(L14:L21))</f>
        <v>12182</v>
      </c>
      <c r="M22" s="23"/>
      <c r="N22" s="51">
        <f>TRUNC(SUM(N14:N21))</f>
        <v>0</v>
      </c>
      <c r="O22" s="23" t="str">
        <f t="shared" si="8"/>
        <v/>
      </c>
      <c r="P22" s="23">
        <f t="shared" si="4"/>
        <v>15394</v>
      </c>
      <c r="Q22" s="46"/>
    </row>
    <row r="23" spans="1:17" ht="23.25" customHeight="1">
      <c r="D23" s="46"/>
      <c r="E23" s="46"/>
      <c r="F23" s="26"/>
      <c r="G23" s="23"/>
      <c r="H23" s="23"/>
      <c r="I23" s="51"/>
      <c r="J23" s="23"/>
      <c r="K23" s="23"/>
      <c r="L23" s="51"/>
      <c r="M23" s="23"/>
      <c r="N23" s="51"/>
      <c r="O23" s="23"/>
      <c r="P23" s="23" t="str">
        <f t="shared" si="4"/>
        <v/>
      </c>
      <c r="Q23" s="46"/>
    </row>
    <row r="24" spans="1:17" ht="23.25" customHeight="1">
      <c r="A24" s="20" t="s">
        <v>420</v>
      </c>
      <c r="B24" s="20" t="s">
        <v>417</v>
      </c>
      <c r="C24" s="1" t="s">
        <v>421</v>
      </c>
      <c r="D24" s="301" t="s">
        <v>419</v>
      </c>
      <c r="E24" s="303"/>
      <c r="F24" s="26"/>
      <c r="G24" s="23"/>
      <c r="H24" s="23"/>
      <c r="I24" s="51"/>
      <c r="J24" s="23"/>
      <c r="K24" s="23"/>
      <c r="L24" s="51"/>
      <c r="M24" s="23"/>
      <c r="N24" s="51"/>
      <c r="O24" s="23"/>
      <c r="P24" s="23" t="str">
        <f t="shared" si="4"/>
        <v/>
      </c>
      <c r="Q24" s="46"/>
    </row>
    <row r="25" spans="1:17" ht="23.25" customHeight="1">
      <c r="A25" s="20" t="s">
        <v>339</v>
      </c>
      <c r="B25" s="20" t="s">
        <v>392</v>
      </c>
      <c r="C25" s="1" t="s">
        <v>228</v>
      </c>
      <c r="D25" s="46" t="s">
        <v>223</v>
      </c>
      <c r="E25" s="46" t="s">
        <v>229</v>
      </c>
      <c r="F25" s="26" t="s">
        <v>203</v>
      </c>
      <c r="G25" s="23">
        <v>1</v>
      </c>
      <c r="H25" s="23">
        <f>합산자재!H23</f>
        <v>391</v>
      </c>
      <c r="I25" s="51">
        <f t="shared" ref="I25:I31" si="9">IF(G25*H25&lt;&gt;0, TRUNC(G25*H25, 1), "")</f>
        <v>391</v>
      </c>
      <c r="J25" s="23">
        <v>1</v>
      </c>
      <c r="K25" s="23">
        <f>합산자재!I23</f>
        <v>0</v>
      </c>
      <c r="L25" s="51" t="str">
        <f t="shared" ref="L25:L31" si="10">IF(G25*K25&lt;&gt;0, TRUNC(G25*K25, 1), "")</f>
        <v/>
      </c>
      <c r="M25" s="23">
        <f>합산자재!J23</f>
        <v>0</v>
      </c>
      <c r="N25" s="51" t="str">
        <f t="shared" ref="N25:N31" si="11">IF(G25*M25&lt;&gt;0, TRUNC(G25*M25, 1), "")</f>
        <v/>
      </c>
      <c r="O25" s="23">
        <f t="shared" ref="O25:O32" si="12">IF((H25+K25+M25)=0, "", (H25+K25+M25))</f>
        <v>391</v>
      </c>
      <c r="P25" s="23">
        <f t="shared" si="4"/>
        <v>391</v>
      </c>
      <c r="Q25" s="46"/>
    </row>
    <row r="26" spans="1:17" ht="23.25" customHeight="1">
      <c r="A26" s="20" t="s">
        <v>342</v>
      </c>
      <c r="B26" s="20" t="s">
        <v>392</v>
      </c>
      <c r="C26" s="1" t="s">
        <v>236</v>
      </c>
      <c r="D26" s="46" t="s">
        <v>237</v>
      </c>
      <c r="E26" s="46" t="s">
        <v>238</v>
      </c>
      <c r="F26" s="26" t="s">
        <v>203</v>
      </c>
      <c r="G26" s="23">
        <v>1</v>
      </c>
      <c r="H26" s="23">
        <f>합산자재!H26</f>
        <v>1226</v>
      </c>
      <c r="I26" s="51">
        <f t="shared" si="9"/>
        <v>1226</v>
      </c>
      <c r="J26" s="23">
        <v>1</v>
      </c>
      <c r="K26" s="23">
        <f>합산자재!I26</f>
        <v>0</v>
      </c>
      <c r="L26" s="51" t="str">
        <f t="shared" si="10"/>
        <v/>
      </c>
      <c r="M26" s="23">
        <f>합산자재!J26</f>
        <v>0</v>
      </c>
      <c r="N26" s="51" t="str">
        <f t="shared" si="11"/>
        <v/>
      </c>
      <c r="O26" s="23">
        <f t="shared" si="12"/>
        <v>1226</v>
      </c>
      <c r="P26" s="23">
        <f t="shared" si="4"/>
        <v>1226</v>
      </c>
      <c r="Q26" s="46"/>
    </row>
    <row r="27" spans="1:17" ht="23.25" customHeight="1">
      <c r="A27" s="20" t="s">
        <v>341</v>
      </c>
      <c r="B27" s="20" t="s">
        <v>392</v>
      </c>
      <c r="C27" s="1" t="s">
        <v>232</v>
      </c>
      <c r="D27" s="46" t="s">
        <v>233</v>
      </c>
      <c r="E27" s="46" t="s">
        <v>234</v>
      </c>
      <c r="F27" s="26" t="s">
        <v>203</v>
      </c>
      <c r="G27" s="23">
        <v>1</v>
      </c>
      <c r="H27" s="23">
        <f>합산자재!H25</f>
        <v>1560</v>
      </c>
      <c r="I27" s="51">
        <f t="shared" si="9"/>
        <v>1560</v>
      </c>
      <c r="J27" s="23">
        <v>1</v>
      </c>
      <c r="K27" s="23">
        <f>합산자재!I25</f>
        <v>0</v>
      </c>
      <c r="L27" s="51" t="str">
        <f t="shared" si="10"/>
        <v/>
      </c>
      <c r="M27" s="23">
        <f>합산자재!J25</f>
        <v>0</v>
      </c>
      <c r="N27" s="51" t="str">
        <f t="shared" si="11"/>
        <v/>
      </c>
      <c r="O27" s="23">
        <f t="shared" si="12"/>
        <v>1560</v>
      </c>
      <c r="P27" s="23">
        <f t="shared" si="4"/>
        <v>1560</v>
      </c>
      <c r="Q27" s="46"/>
    </row>
    <row r="28" spans="1:17" ht="23.25" customHeight="1">
      <c r="A28" s="20" t="s">
        <v>363</v>
      </c>
      <c r="B28" s="20" t="s">
        <v>392</v>
      </c>
      <c r="C28" s="1" t="s">
        <v>306</v>
      </c>
      <c r="D28" s="46" t="s">
        <v>307</v>
      </c>
      <c r="E28" s="46" t="s">
        <v>308</v>
      </c>
      <c r="F28" s="26" t="s">
        <v>309</v>
      </c>
      <c r="G28" s="23">
        <v>2</v>
      </c>
      <c r="H28" s="23">
        <f>합산자재!H47</f>
        <v>28</v>
      </c>
      <c r="I28" s="51">
        <f t="shared" si="9"/>
        <v>56</v>
      </c>
      <c r="J28" s="23">
        <v>2</v>
      </c>
      <c r="K28" s="23">
        <f>합산자재!I47</f>
        <v>0</v>
      </c>
      <c r="L28" s="51" t="str">
        <f t="shared" si="10"/>
        <v/>
      </c>
      <c r="M28" s="23">
        <f>합산자재!J47</f>
        <v>0</v>
      </c>
      <c r="N28" s="51" t="str">
        <f t="shared" si="11"/>
        <v/>
      </c>
      <c r="O28" s="23">
        <f t="shared" si="12"/>
        <v>28</v>
      </c>
      <c r="P28" s="23">
        <f t="shared" si="4"/>
        <v>56</v>
      </c>
      <c r="Q28" s="46"/>
    </row>
    <row r="29" spans="1:17" ht="23.25" customHeight="1">
      <c r="A29" s="20" t="s">
        <v>364</v>
      </c>
      <c r="B29" s="20" t="s">
        <v>392</v>
      </c>
      <c r="C29" s="1" t="s">
        <v>311</v>
      </c>
      <c r="D29" s="46" t="s">
        <v>312</v>
      </c>
      <c r="E29" s="46" t="s">
        <v>313</v>
      </c>
      <c r="F29" s="26" t="s">
        <v>309</v>
      </c>
      <c r="G29" s="23">
        <v>2</v>
      </c>
      <c r="H29" s="23">
        <f>합산자재!H48</f>
        <v>10</v>
      </c>
      <c r="I29" s="51">
        <f t="shared" si="9"/>
        <v>20</v>
      </c>
      <c r="J29" s="23">
        <v>2</v>
      </c>
      <c r="K29" s="23">
        <f>합산자재!I48</f>
        <v>0</v>
      </c>
      <c r="L29" s="51" t="str">
        <f t="shared" si="10"/>
        <v/>
      </c>
      <c r="M29" s="23">
        <f>합산자재!J48</f>
        <v>0</v>
      </c>
      <c r="N29" s="51" t="str">
        <f t="shared" si="11"/>
        <v/>
      </c>
      <c r="O29" s="23">
        <f t="shared" si="12"/>
        <v>10</v>
      </c>
      <c r="P29" s="23">
        <f t="shared" si="4"/>
        <v>20</v>
      </c>
      <c r="Q29" s="46"/>
    </row>
    <row r="30" spans="1:17" ht="23.25" customHeight="1">
      <c r="A30" s="20" t="s">
        <v>365</v>
      </c>
      <c r="B30" s="20" t="s">
        <v>392</v>
      </c>
      <c r="C30" s="1" t="s">
        <v>314</v>
      </c>
      <c r="D30" s="46" t="s">
        <v>315</v>
      </c>
      <c r="E30" s="46" t="s">
        <v>316</v>
      </c>
      <c r="F30" s="26" t="s">
        <v>317</v>
      </c>
      <c r="G30" s="23">
        <f>'일위노임(전기소방)'!G12</f>
        <v>4.5900000000000003E-2</v>
      </c>
      <c r="H30" s="23">
        <f>합산자재!H49</f>
        <v>0</v>
      </c>
      <c r="I30" s="51" t="str">
        <f t="shared" si="9"/>
        <v/>
      </c>
      <c r="J30" s="23">
        <v>0.05</v>
      </c>
      <c r="K30" s="23">
        <f>합산자재!I49</f>
        <v>265406</v>
      </c>
      <c r="L30" s="51">
        <f t="shared" si="10"/>
        <v>12182.1</v>
      </c>
      <c r="M30" s="23">
        <f>합산자재!J49</f>
        <v>0</v>
      </c>
      <c r="N30" s="51" t="str">
        <f t="shared" si="11"/>
        <v/>
      </c>
      <c r="O30" s="23">
        <f t="shared" si="12"/>
        <v>265406</v>
      </c>
      <c r="P30" s="23">
        <f t="shared" si="4"/>
        <v>12182.1</v>
      </c>
      <c r="Q30" s="46"/>
    </row>
    <row r="31" spans="1:17" ht="23.25" customHeight="1">
      <c r="A31" s="20" t="s">
        <v>402</v>
      </c>
      <c r="B31" s="20" t="s">
        <v>392</v>
      </c>
      <c r="C31" s="1" t="s">
        <v>403</v>
      </c>
      <c r="D31" s="46" t="s">
        <v>404</v>
      </c>
      <c r="E31" s="46"/>
      <c r="F31" s="26" t="s">
        <v>387</v>
      </c>
      <c r="G31" s="23">
        <v>1</v>
      </c>
      <c r="H31" s="23"/>
      <c r="I31" s="51" t="str">
        <f t="shared" si="9"/>
        <v/>
      </c>
      <c r="J31" s="23">
        <v>1</v>
      </c>
      <c r="K31" s="23"/>
      <c r="L31" s="51" t="str">
        <f t="shared" si="10"/>
        <v/>
      </c>
      <c r="M31" s="23"/>
      <c r="N31" s="51" t="str">
        <f t="shared" si="11"/>
        <v/>
      </c>
      <c r="O31" s="23" t="str">
        <f t="shared" si="12"/>
        <v/>
      </c>
      <c r="P31" s="23" t="str">
        <f t="shared" si="4"/>
        <v/>
      </c>
      <c r="Q31" s="46"/>
    </row>
    <row r="32" spans="1:17" ht="23.25" customHeight="1">
      <c r="B32" s="20" t="s">
        <v>405</v>
      </c>
      <c r="D32" s="46" t="s">
        <v>406</v>
      </c>
      <c r="E32" s="46"/>
      <c r="F32" s="26"/>
      <c r="G32" s="23"/>
      <c r="H32" s="23"/>
      <c r="I32" s="51">
        <f>TRUNC(SUM(I24:I31))</f>
        <v>3253</v>
      </c>
      <c r="J32" s="23"/>
      <c r="K32" s="23"/>
      <c r="L32" s="51">
        <f>TRUNC(SUM(L24:L31))</f>
        <v>12182</v>
      </c>
      <c r="M32" s="23"/>
      <c r="N32" s="51">
        <f>TRUNC(SUM(N24:N31))</f>
        <v>0</v>
      </c>
      <c r="O32" s="23" t="str">
        <f t="shared" si="12"/>
        <v/>
      </c>
      <c r="P32" s="23">
        <f t="shared" si="4"/>
        <v>15435</v>
      </c>
      <c r="Q32" s="46"/>
    </row>
    <row r="33" spans="1:17" ht="23.25" customHeight="1">
      <c r="D33" s="46"/>
      <c r="E33" s="46"/>
      <c r="F33" s="26"/>
      <c r="G33" s="23"/>
      <c r="H33" s="23"/>
      <c r="I33" s="51"/>
      <c r="J33" s="23"/>
      <c r="K33" s="23"/>
      <c r="L33" s="51"/>
      <c r="M33" s="23"/>
      <c r="N33" s="51"/>
      <c r="O33" s="23"/>
      <c r="P33" s="23" t="str">
        <f t="shared" si="4"/>
        <v/>
      </c>
      <c r="Q33" s="46"/>
    </row>
    <row r="34" spans="1:17" ht="23.25" customHeight="1">
      <c r="A34" s="20" t="s">
        <v>423</v>
      </c>
      <c r="B34" s="20" t="s">
        <v>417</v>
      </c>
      <c r="C34" s="1" t="s">
        <v>424</v>
      </c>
      <c r="D34" s="301" t="s">
        <v>422</v>
      </c>
      <c r="E34" s="303"/>
      <c r="F34" s="26"/>
      <c r="G34" s="23"/>
      <c r="H34" s="23"/>
      <c r="I34" s="51"/>
      <c r="J34" s="23"/>
      <c r="K34" s="23"/>
      <c r="L34" s="51"/>
      <c r="M34" s="23"/>
      <c r="N34" s="51"/>
      <c r="O34" s="23"/>
      <c r="P34" s="23" t="str">
        <f t="shared" si="4"/>
        <v/>
      </c>
      <c r="Q34" s="46"/>
    </row>
    <row r="35" spans="1:17" ht="23.25" customHeight="1">
      <c r="A35" s="20" t="s">
        <v>340</v>
      </c>
      <c r="B35" s="20" t="s">
        <v>395</v>
      </c>
      <c r="C35" s="1" t="s">
        <v>230</v>
      </c>
      <c r="D35" s="46" t="s">
        <v>223</v>
      </c>
      <c r="E35" s="46" t="s">
        <v>231</v>
      </c>
      <c r="F35" s="26" t="s">
        <v>203</v>
      </c>
      <c r="G35" s="23">
        <v>1</v>
      </c>
      <c r="H35" s="23">
        <f>합산자재!H24</f>
        <v>402</v>
      </c>
      <c r="I35" s="51">
        <f t="shared" ref="I35:I41" si="13">IF(G35*H35&lt;&gt;0, TRUNC(G35*H35, 1), "")</f>
        <v>402</v>
      </c>
      <c r="J35" s="23">
        <v>1</v>
      </c>
      <c r="K35" s="23">
        <f>합산자재!I24</f>
        <v>0</v>
      </c>
      <c r="L35" s="51" t="str">
        <f t="shared" ref="L35:L41" si="14">IF(G35*K35&lt;&gt;0, TRUNC(G35*K35, 1), "")</f>
        <v/>
      </c>
      <c r="M35" s="23">
        <f>합산자재!J24</f>
        <v>0</v>
      </c>
      <c r="N35" s="51" t="str">
        <f t="shared" ref="N35:N41" si="15">IF(G35*M35&lt;&gt;0, TRUNC(G35*M35, 1), "")</f>
        <v/>
      </c>
      <c r="O35" s="23">
        <f t="shared" ref="O35:O42" si="16">IF((H35+K35+M35)=0, "", (H35+K35+M35))</f>
        <v>402</v>
      </c>
      <c r="P35" s="23">
        <f t="shared" si="4"/>
        <v>402</v>
      </c>
      <c r="Q35" s="46"/>
    </row>
    <row r="36" spans="1:17" ht="23.25" customHeight="1">
      <c r="A36" s="20" t="s">
        <v>342</v>
      </c>
      <c r="B36" s="20" t="s">
        <v>395</v>
      </c>
      <c r="C36" s="1" t="s">
        <v>236</v>
      </c>
      <c r="D36" s="46" t="s">
        <v>237</v>
      </c>
      <c r="E36" s="46" t="s">
        <v>238</v>
      </c>
      <c r="F36" s="26" t="s">
        <v>203</v>
      </c>
      <c r="G36" s="23">
        <v>1</v>
      </c>
      <c r="H36" s="23">
        <f>합산자재!H26</f>
        <v>1226</v>
      </c>
      <c r="I36" s="51">
        <f t="shared" si="13"/>
        <v>1226</v>
      </c>
      <c r="J36" s="23">
        <v>1</v>
      </c>
      <c r="K36" s="23">
        <f>합산자재!I26</f>
        <v>0</v>
      </c>
      <c r="L36" s="51" t="str">
        <f t="shared" si="14"/>
        <v/>
      </c>
      <c r="M36" s="23">
        <f>합산자재!J26</f>
        <v>0</v>
      </c>
      <c r="N36" s="51" t="str">
        <f t="shared" si="15"/>
        <v/>
      </c>
      <c r="O36" s="23">
        <f t="shared" si="16"/>
        <v>1226</v>
      </c>
      <c r="P36" s="23">
        <f t="shared" si="4"/>
        <v>1226</v>
      </c>
      <c r="Q36" s="46"/>
    </row>
    <row r="37" spans="1:17" ht="23.25" customHeight="1">
      <c r="A37" s="20" t="s">
        <v>341</v>
      </c>
      <c r="B37" s="20" t="s">
        <v>395</v>
      </c>
      <c r="C37" s="1" t="s">
        <v>232</v>
      </c>
      <c r="D37" s="46" t="s">
        <v>233</v>
      </c>
      <c r="E37" s="46" t="s">
        <v>234</v>
      </c>
      <c r="F37" s="26" t="s">
        <v>203</v>
      </c>
      <c r="G37" s="23">
        <v>1</v>
      </c>
      <c r="H37" s="23">
        <f>합산자재!H25</f>
        <v>1560</v>
      </c>
      <c r="I37" s="51">
        <f t="shared" si="13"/>
        <v>1560</v>
      </c>
      <c r="J37" s="23">
        <v>1</v>
      </c>
      <c r="K37" s="23">
        <f>합산자재!I25</f>
        <v>0</v>
      </c>
      <c r="L37" s="51" t="str">
        <f t="shared" si="14"/>
        <v/>
      </c>
      <c r="M37" s="23">
        <f>합산자재!J25</f>
        <v>0</v>
      </c>
      <c r="N37" s="51" t="str">
        <f t="shared" si="15"/>
        <v/>
      </c>
      <c r="O37" s="23">
        <f t="shared" si="16"/>
        <v>1560</v>
      </c>
      <c r="P37" s="23">
        <f t="shared" si="4"/>
        <v>1560</v>
      </c>
      <c r="Q37" s="46"/>
    </row>
    <row r="38" spans="1:17" ht="23.25" customHeight="1">
      <c r="A38" s="20" t="s">
        <v>363</v>
      </c>
      <c r="B38" s="20" t="s">
        <v>395</v>
      </c>
      <c r="C38" s="1" t="s">
        <v>306</v>
      </c>
      <c r="D38" s="46" t="s">
        <v>307</v>
      </c>
      <c r="E38" s="46" t="s">
        <v>308</v>
      </c>
      <c r="F38" s="26" t="s">
        <v>309</v>
      </c>
      <c r="G38" s="23">
        <v>2</v>
      </c>
      <c r="H38" s="23">
        <f>합산자재!H47</f>
        <v>28</v>
      </c>
      <c r="I38" s="51">
        <f t="shared" si="13"/>
        <v>56</v>
      </c>
      <c r="J38" s="23">
        <v>2</v>
      </c>
      <c r="K38" s="23">
        <f>합산자재!I47</f>
        <v>0</v>
      </c>
      <c r="L38" s="51" t="str">
        <f t="shared" si="14"/>
        <v/>
      </c>
      <c r="M38" s="23">
        <f>합산자재!J47</f>
        <v>0</v>
      </c>
      <c r="N38" s="51" t="str">
        <f t="shared" si="15"/>
        <v/>
      </c>
      <c r="O38" s="23">
        <f t="shared" si="16"/>
        <v>28</v>
      </c>
      <c r="P38" s="23">
        <f t="shared" si="4"/>
        <v>56</v>
      </c>
      <c r="Q38" s="46"/>
    </row>
    <row r="39" spans="1:17" ht="23.25" customHeight="1">
      <c r="A39" s="20" t="s">
        <v>364</v>
      </c>
      <c r="B39" s="20" t="s">
        <v>395</v>
      </c>
      <c r="C39" s="1" t="s">
        <v>311</v>
      </c>
      <c r="D39" s="46" t="s">
        <v>312</v>
      </c>
      <c r="E39" s="46" t="s">
        <v>313</v>
      </c>
      <c r="F39" s="26" t="s">
        <v>309</v>
      </c>
      <c r="G39" s="23">
        <v>2</v>
      </c>
      <c r="H39" s="23">
        <f>합산자재!H48</f>
        <v>10</v>
      </c>
      <c r="I39" s="51">
        <f t="shared" si="13"/>
        <v>20</v>
      </c>
      <c r="J39" s="23">
        <v>2</v>
      </c>
      <c r="K39" s="23">
        <f>합산자재!I48</f>
        <v>0</v>
      </c>
      <c r="L39" s="51" t="str">
        <f t="shared" si="14"/>
        <v/>
      </c>
      <c r="M39" s="23">
        <f>합산자재!J48</f>
        <v>0</v>
      </c>
      <c r="N39" s="51" t="str">
        <f t="shared" si="15"/>
        <v/>
      </c>
      <c r="O39" s="23">
        <f t="shared" si="16"/>
        <v>10</v>
      </c>
      <c r="P39" s="23">
        <f>IF(SUM(I39,L39,N39)&lt;&gt;0,TRUNC(SUM(I39,L39,N39),1),"")</f>
        <v>20</v>
      </c>
      <c r="Q39" s="46"/>
    </row>
    <row r="40" spans="1:17" ht="23.25" customHeight="1">
      <c r="A40" s="20" t="s">
        <v>365</v>
      </c>
      <c r="B40" s="20" t="s">
        <v>395</v>
      </c>
      <c r="C40" s="1" t="s">
        <v>314</v>
      </c>
      <c r="D40" s="46" t="s">
        <v>315</v>
      </c>
      <c r="E40" s="46" t="s">
        <v>316</v>
      </c>
      <c r="F40" s="26" t="s">
        <v>317</v>
      </c>
      <c r="G40" s="23">
        <f>'일위노임(전기소방)'!G15</f>
        <v>4.5900000000000003E-2</v>
      </c>
      <c r="H40" s="23">
        <f>합산자재!H49</f>
        <v>0</v>
      </c>
      <c r="I40" s="51" t="str">
        <f t="shared" si="13"/>
        <v/>
      </c>
      <c r="J40" s="23">
        <v>0.05</v>
      </c>
      <c r="K40" s="23">
        <f>합산자재!I49</f>
        <v>265406</v>
      </c>
      <c r="L40" s="51">
        <f t="shared" si="14"/>
        <v>12182.1</v>
      </c>
      <c r="M40" s="23">
        <f>합산자재!J49</f>
        <v>0</v>
      </c>
      <c r="N40" s="51" t="str">
        <f t="shared" si="15"/>
        <v/>
      </c>
      <c r="O40" s="23">
        <f t="shared" si="16"/>
        <v>265406</v>
      </c>
      <c r="P40" s="23">
        <f t="shared" ref="P40:P55" si="17">IF(SUM(I40,L40,N40)&lt;&gt;0,TRUNC(SUM(I40,L40,N40),1),"")</f>
        <v>12182.1</v>
      </c>
      <c r="Q40" s="46"/>
    </row>
    <row r="41" spans="1:17" ht="23.25" customHeight="1">
      <c r="A41" s="20" t="s">
        <v>402</v>
      </c>
      <c r="B41" s="20" t="s">
        <v>395</v>
      </c>
      <c r="C41" s="1" t="s">
        <v>403</v>
      </c>
      <c r="D41" s="46" t="s">
        <v>404</v>
      </c>
      <c r="E41" s="46"/>
      <c r="F41" s="26" t="s">
        <v>387</v>
      </c>
      <c r="G41" s="23">
        <v>1</v>
      </c>
      <c r="H41" s="23"/>
      <c r="I41" s="51" t="str">
        <f t="shared" si="13"/>
        <v/>
      </c>
      <c r="J41" s="23">
        <v>1</v>
      </c>
      <c r="K41" s="23"/>
      <c r="L41" s="51" t="str">
        <f t="shared" si="14"/>
        <v/>
      </c>
      <c r="M41" s="23"/>
      <c r="N41" s="51" t="str">
        <f t="shared" si="15"/>
        <v/>
      </c>
      <c r="O41" s="23" t="str">
        <f t="shared" si="16"/>
        <v/>
      </c>
      <c r="P41" s="23" t="str">
        <f t="shared" si="17"/>
        <v/>
      </c>
      <c r="Q41" s="46"/>
    </row>
    <row r="42" spans="1:17" ht="23.25" customHeight="1">
      <c r="B42" s="20" t="s">
        <v>405</v>
      </c>
      <c r="D42" s="46" t="s">
        <v>406</v>
      </c>
      <c r="E42" s="46"/>
      <c r="F42" s="26"/>
      <c r="G42" s="23"/>
      <c r="H42" s="23"/>
      <c r="I42" s="51">
        <f>TRUNC(SUM(I34:I41))</f>
        <v>3264</v>
      </c>
      <c r="J42" s="23"/>
      <c r="K42" s="23"/>
      <c r="L42" s="51">
        <f>TRUNC(SUM(L34:L41))</f>
        <v>12182</v>
      </c>
      <c r="M42" s="23"/>
      <c r="N42" s="51">
        <f>TRUNC(SUM(N34:N41))</f>
        <v>0</v>
      </c>
      <c r="O42" s="23" t="str">
        <f t="shared" si="16"/>
        <v/>
      </c>
      <c r="P42" s="23">
        <f t="shared" si="17"/>
        <v>15446</v>
      </c>
      <c r="Q42" s="46"/>
    </row>
    <row r="43" spans="1:17" ht="23.25" customHeight="1">
      <c r="D43" s="46"/>
      <c r="E43" s="46"/>
      <c r="F43" s="26"/>
      <c r="G43" s="23"/>
      <c r="H43" s="23"/>
      <c r="I43" s="51"/>
      <c r="J43" s="23"/>
      <c r="K43" s="23"/>
      <c r="L43" s="51"/>
      <c r="M43" s="23"/>
      <c r="N43" s="51"/>
      <c r="O43" s="23"/>
      <c r="P43" s="23" t="str">
        <f t="shared" si="17"/>
        <v/>
      </c>
      <c r="Q43" s="46"/>
    </row>
    <row r="44" spans="1:17" ht="23.25" customHeight="1">
      <c r="A44" s="20" t="s">
        <v>426</v>
      </c>
      <c r="B44" s="20" t="s">
        <v>417</v>
      </c>
      <c r="C44" s="1" t="s">
        <v>427</v>
      </c>
      <c r="D44" s="301" t="s">
        <v>425</v>
      </c>
      <c r="E44" s="303"/>
      <c r="F44" s="26"/>
      <c r="G44" s="23"/>
      <c r="H44" s="23"/>
      <c r="I44" s="51"/>
      <c r="J44" s="23"/>
      <c r="K44" s="23"/>
      <c r="L44" s="51"/>
      <c r="M44" s="23"/>
      <c r="N44" s="51"/>
      <c r="O44" s="23"/>
      <c r="P44" s="23" t="str">
        <f t="shared" si="17"/>
        <v/>
      </c>
      <c r="Q44" s="46"/>
    </row>
    <row r="45" spans="1:17" ht="23.25" customHeight="1">
      <c r="A45" s="20" t="s">
        <v>352</v>
      </c>
      <c r="B45" s="20" t="s">
        <v>398</v>
      </c>
      <c r="C45" s="1" t="s">
        <v>272</v>
      </c>
      <c r="D45" s="46" t="s">
        <v>273</v>
      </c>
      <c r="E45" s="46" t="s">
        <v>274</v>
      </c>
      <c r="F45" s="26" t="s">
        <v>203</v>
      </c>
      <c r="G45" s="23">
        <v>1</v>
      </c>
      <c r="H45" s="23">
        <f>합산자재!H36</f>
        <v>5000</v>
      </c>
      <c r="I45" s="51">
        <f t="shared" ref="I45:I53" si="18">IF(G45*H45&lt;&gt;0, TRUNC(G45*H45, 1), "")</f>
        <v>5000</v>
      </c>
      <c r="J45" s="23">
        <v>1</v>
      </c>
      <c r="K45" s="23">
        <f>합산자재!I36</f>
        <v>0</v>
      </c>
      <c r="L45" s="51" t="str">
        <f t="shared" ref="L45:L53" si="19">IF(G45*K45&lt;&gt;0, TRUNC(G45*K45, 1), "")</f>
        <v/>
      </c>
      <c r="M45" s="23">
        <f>합산자재!J36</f>
        <v>0</v>
      </c>
      <c r="N45" s="51" t="str">
        <f t="shared" ref="N45:N53" si="20">IF(G45*M45&lt;&gt;0, TRUNC(G45*M45, 1), "")</f>
        <v/>
      </c>
      <c r="O45" s="23">
        <f t="shared" ref="O45:O54" si="21">IF((H45+K45+M45)=0, "", (H45+K45+M45))</f>
        <v>5000</v>
      </c>
      <c r="P45" s="23">
        <f t="shared" si="17"/>
        <v>5000</v>
      </c>
      <c r="Q45" s="46"/>
    </row>
    <row r="46" spans="1:17" ht="23.25" customHeight="1">
      <c r="A46" s="20" t="s">
        <v>353</v>
      </c>
      <c r="B46" s="20" t="s">
        <v>398</v>
      </c>
      <c r="C46" s="1" t="s">
        <v>275</v>
      </c>
      <c r="D46" s="46" t="s">
        <v>276</v>
      </c>
      <c r="E46" s="46" t="s">
        <v>277</v>
      </c>
      <c r="F46" s="26" t="s">
        <v>203</v>
      </c>
      <c r="G46" s="23">
        <v>1</v>
      </c>
      <c r="H46" s="23">
        <f>합산자재!H37</f>
        <v>6000</v>
      </c>
      <c r="I46" s="51">
        <f t="shared" si="18"/>
        <v>6000</v>
      </c>
      <c r="J46" s="23">
        <v>1</v>
      </c>
      <c r="K46" s="23">
        <f>합산자재!I37</f>
        <v>0</v>
      </c>
      <c r="L46" s="51" t="str">
        <f t="shared" si="19"/>
        <v/>
      </c>
      <c r="M46" s="23">
        <f>합산자재!J37</f>
        <v>0</v>
      </c>
      <c r="N46" s="51" t="str">
        <f t="shared" si="20"/>
        <v/>
      </c>
      <c r="O46" s="23">
        <f t="shared" si="21"/>
        <v>6000</v>
      </c>
      <c r="P46" s="23">
        <f t="shared" si="17"/>
        <v>6000</v>
      </c>
      <c r="Q46" s="46"/>
    </row>
    <row r="47" spans="1:17" ht="23.25" customHeight="1">
      <c r="A47" s="20" t="s">
        <v>354</v>
      </c>
      <c r="B47" s="20" t="s">
        <v>398</v>
      </c>
      <c r="C47" s="1" t="s">
        <v>278</v>
      </c>
      <c r="D47" s="46" t="s">
        <v>279</v>
      </c>
      <c r="E47" s="46" t="s">
        <v>277</v>
      </c>
      <c r="F47" s="26" t="s">
        <v>203</v>
      </c>
      <c r="G47" s="23">
        <v>1</v>
      </c>
      <c r="H47" s="23">
        <f>합산자재!H38</f>
        <v>2000</v>
      </c>
      <c r="I47" s="51">
        <f t="shared" si="18"/>
        <v>2000</v>
      </c>
      <c r="J47" s="23">
        <v>1</v>
      </c>
      <c r="K47" s="23">
        <f>합산자재!I38</f>
        <v>0</v>
      </c>
      <c r="L47" s="51" t="str">
        <f t="shared" si="19"/>
        <v/>
      </c>
      <c r="M47" s="23">
        <f>합산자재!J38</f>
        <v>0</v>
      </c>
      <c r="N47" s="51" t="str">
        <f t="shared" si="20"/>
        <v/>
      </c>
      <c r="O47" s="23">
        <f t="shared" si="21"/>
        <v>2000</v>
      </c>
      <c r="P47" s="23">
        <f t="shared" si="17"/>
        <v>2000</v>
      </c>
      <c r="Q47" s="46"/>
    </row>
    <row r="48" spans="1:17" ht="23.25" customHeight="1">
      <c r="A48" s="20" t="s">
        <v>357</v>
      </c>
      <c r="B48" s="20" t="s">
        <v>398</v>
      </c>
      <c r="C48" s="1" t="s">
        <v>285</v>
      </c>
      <c r="D48" s="46" t="s">
        <v>286</v>
      </c>
      <c r="E48" s="46" t="s">
        <v>287</v>
      </c>
      <c r="F48" s="26" t="s">
        <v>203</v>
      </c>
      <c r="G48" s="23">
        <v>1</v>
      </c>
      <c r="H48" s="23">
        <f>합산자재!H41</f>
        <v>3200</v>
      </c>
      <c r="I48" s="51">
        <f t="shared" si="18"/>
        <v>3200</v>
      </c>
      <c r="J48" s="23">
        <v>1</v>
      </c>
      <c r="K48" s="23">
        <f>합산자재!I41</f>
        <v>0</v>
      </c>
      <c r="L48" s="51" t="str">
        <f t="shared" si="19"/>
        <v/>
      </c>
      <c r="M48" s="23">
        <f>합산자재!J41</f>
        <v>0</v>
      </c>
      <c r="N48" s="51" t="str">
        <f t="shared" si="20"/>
        <v/>
      </c>
      <c r="O48" s="23">
        <f t="shared" si="21"/>
        <v>3200</v>
      </c>
      <c r="P48" s="23">
        <f t="shared" si="17"/>
        <v>3200</v>
      </c>
      <c r="Q48" s="46"/>
    </row>
    <row r="49" spans="1:17" ht="23.25" customHeight="1">
      <c r="A49" s="20" t="s">
        <v>362</v>
      </c>
      <c r="B49" s="20" t="s">
        <v>398</v>
      </c>
      <c r="C49" s="1" t="s">
        <v>302</v>
      </c>
      <c r="D49" s="46" t="s">
        <v>303</v>
      </c>
      <c r="E49" s="46" t="s">
        <v>304</v>
      </c>
      <c r="F49" s="26" t="s">
        <v>203</v>
      </c>
      <c r="G49" s="23">
        <v>1</v>
      </c>
      <c r="H49" s="23">
        <f>합산자재!H46</f>
        <v>1900</v>
      </c>
      <c r="I49" s="51">
        <f t="shared" si="18"/>
        <v>1900</v>
      </c>
      <c r="J49" s="23">
        <v>1</v>
      </c>
      <c r="K49" s="23">
        <f>합산자재!I46</f>
        <v>0</v>
      </c>
      <c r="L49" s="51" t="str">
        <f t="shared" si="19"/>
        <v/>
      </c>
      <c r="M49" s="23">
        <f>합산자재!J46</f>
        <v>0</v>
      </c>
      <c r="N49" s="51" t="str">
        <f t="shared" si="20"/>
        <v/>
      </c>
      <c r="O49" s="23">
        <f t="shared" si="21"/>
        <v>1900</v>
      </c>
      <c r="P49" s="23">
        <f t="shared" si="17"/>
        <v>1900</v>
      </c>
      <c r="Q49" s="46"/>
    </row>
    <row r="50" spans="1:17" ht="23.25" customHeight="1">
      <c r="A50" s="20" t="s">
        <v>344</v>
      </c>
      <c r="B50" s="20" t="s">
        <v>398</v>
      </c>
      <c r="C50" s="1" t="s">
        <v>246</v>
      </c>
      <c r="D50" s="46" t="s">
        <v>241</v>
      </c>
      <c r="E50" s="46" t="s">
        <v>247</v>
      </c>
      <c r="F50" s="26" t="s">
        <v>169</v>
      </c>
      <c r="G50" s="23">
        <v>2</v>
      </c>
      <c r="H50" s="23">
        <f>합산자재!H28</f>
        <v>418</v>
      </c>
      <c r="I50" s="51">
        <f t="shared" si="18"/>
        <v>836</v>
      </c>
      <c r="J50" s="23">
        <v>2</v>
      </c>
      <c r="K50" s="23">
        <f>합산자재!I28</f>
        <v>0</v>
      </c>
      <c r="L50" s="51" t="str">
        <f t="shared" si="19"/>
        <v/>
      </c>
      <c r="M50" s="23">
        <f>합산자재!J28</f>
        <v>0</v>
      </c>
      <c r="N50" s="51" t="str">
        <f t="shared" si="20"/>
        <v/>
      </c>
      <c r="O50" s="23">
        <f t="shared" si="21"/>
        <v>418</v>
      </c>
      <c r="P50" s="23">
        <f t="shared" si="17"/>
        <v>836</v>
      </c>
      <c r="Q50" s="46"/>
    </row>
    <row r="51" spans="1:17" ht="23.25" customHeight="1">
      <c r="A51" s="20" t="s">
        <v>407</v>
      </c>
      <c r="B51" s="20" t="s">
        <v>398</v>
      </c>
      <c r="C51" s="1" t="s">
        <v>408</v>
      </c>
      <c r="D51" s="46" t="s">
        <v>409</v>
      </c>
      <c r="E51" s="46" t="s">
        <v>410</v>
      </c>
      <c r="F51" s="26" t="s">
        <v>387</v>
      </c>
      <c r="G51" s="23">
        <v>1</v>
      </c>
      <c r="H51" s="23">
        <v>16.7</v>
      </c>
      <c r="I51" s="51">
        <f t="shared" si="18"/>
        <v>16.7</v>
      </c>
      <c r="J51" s="23">
        <v>1</v>
      </c>
      <c r="K51" s="23"/>
      <c r="L51" s="51" t="str">
        <f t="shared" si="19"/>
        <v/>
      </c>
      <c r="M51" s="23"/>
      <c r="N51" s="51" t="str">
        <f t="shared" si="20"/>
        <v/>
      </c>
      <c r="O51" s="23">
        <f t="shared" si="21"/>
        <v>16.7</v>
      </c>
      <c r="P51" s="23">
        <f t="shared" si="17"/>
        <v>16.7</v>
      </c>
      <c r="Q51" s="46"/>
    </row>
    <row r="52" spans="1:17" ht="23.25" customHeight="1">
      <c r="A52" s="20" t="s">
        <v>365</v>
      </c>
      <c r="B52" s="20" t="s">
        <v>398</v>
      </c>
      <c r="C52" s="1" t="s">
        <v>314</v>
      </c>
      <c r="D52" s="46" t="s">
        <v>315</v>
      </c>
      <c r="E52" s="46" t="s">
        <v>316</v>
      </c>
      <c r="F52" s="26" t="s">
        <v>317</v>
      </c>
      <c r="G52" s="23">
        <f>'일위노임(전기소방)'!G22</f>
        <v>0.73950000000000005</v>
      </c>
      <c r="H52" s="23">
        <f>합산자재!H49</f>
        <v>0</v>
      </c>
      <c r="I52" s="51" t="str">
        <f t="shared" si="18"/>
        <v/>
      </c>
      <c r="J52" s="23">
        <v>0.87</v>
      </c>
      <c r="K52" s="23">
        <f>합산자재!I49</f>
        <v>265406</v>
      </c>
      <c r="L52" s="51">
        <f t="shared" si="19"/>
        <v>196267.7</v>
      </c>
      <c r="M52" s="23">
        <f>합산자재!J49</f>
        <v>0</v>
      </c>
      <c r="N52" s="51" t="str">
        <f t="shared" si="20"/>
        <v/>
      </c>
      <c r="O52" s="23">
        <f t="shared" si="21"/>
        <v>265406</v>
      </c>
      <c r="P52" s="23">
        <f t="shared" si="17"/>
        <v>196267.7</v>
      </c>
      <c r="Q52" s="46"/>
    </row>
    <row r="53" spans="1:17" ht="23.25" customHeight="1">
      <c r="A53" s="20" t="s">
        <v>402</v>
      </c>
      <c r="B53" s="20" t="s">
        <v>398</v>
      </c>
      <c r="C53" s="1" t="s">
        <v>403</v>
      </c>
      <c r="D53" s="46" t="s">
        <v>404</v>
      </c>
      <c r="E53" s="46"/>
      <c r="F53" s="26" t="s">
        <v>387</v>
      </c>
      <c r="G53" s="23">
        <v>1</v>
      </c>
      <c r="H53" s="23"/>
      <c r="I53" s="51" t="str">
        <f t="shared" si="18"/>
        <v/>
      </c>
      <c r="J53" s="23">
        <v>1</v>
      </c>
      <c r="K53" s="23"/>
      <c r="L53" s="51" t="str">
        <f t="shared" si="19"/>
        <v/>
      </c>
      <c r="M53" s="23"/>
      <c r="N53" s="51" t="str">
        <f t="shared" si="20"/>
        <v/>
      </c>
      <c r="O53" s="23" t="str">
        <f t="shared" si="21"/>
        <v/>
      </c>
      <c r="P53" s="23" t="str">
        <f t="shared" si="17"/>
        <v/>
      </c>
      <c r="Q53" s="46"/>
    </row>
    <row r="54" spans="1:17" ht="23.25" customHeight="1">
      <c r="B54" s="20" t="s">
        <v>405</v>
      </c>
      <c r="D54" s="46" t="s">
        <v>406</v>
      </c>
      <c r="E54" s="46"/>
      <c r="F54" s="26"/>
      <c r="G54" s="23"/>
      <c r="H54" s="23"/>
      <c r="I54" s="51">
        <f>TRUNC(SUM(I44:I53))</f>
        <v>18952</v>
      </c>
      <c r="J54" s="23"/>
      <c r="K54" s="23"/>
      <c r="L54" s="51">
        <f>TRUNC(SUM(L44:L53))</f>
        <v>196267</v>
      </c>
      <c r="M54" s="23"/>
      <c r="N54" s="51">
        <f>TRUNC(SUM(N44:N53))</f>
        <v>0</v>
      </c>
      <c r="O54" s="23" t="str">
        <f t="shared" si="21"/>
        <v/>
      </c>
      <c r="P54" s="23">
        <f t="shared" si="17"/>
        <v>215219</v>
      </c>
      <c r="Q54" s="46"/>
    </row>
    <row r="55" spans="1:17" ht="23.25" customHeight="1">
      <c r="D55" s="46"/>
      <c r="E55" s="46"/>
      <c r="F55" s="26"/>
      <c r="G55" s="23"/>
      <c r="H55" s="23"/>
      <c r="I55" s="51"/>
      <c r="J55" s="23"/>
      <c r="K55" s="23"/>
      <c r="L55" s="51"/>
      <c r="M55" s="23"/>
      <c r="N55" s="51"/>
      <c r="O55" s="23"/>
      <c r="P55" s="23" t="str">
        <f t="shared" si="17"/>
        <v/>
      </c>
      <c r="Q55" s="46"/>
    </row>
  </sheetData>
  <mergeCells count="19">
    <mergeCell ref="D4:E4"/>
    <mergeCell ref="D14:E14"/>
    <mergeCell ref="D24:E24"/>
    <mergeCell ref="D34:E34"/>
    <mergeCell ref="D44:E44"/>
    <mergeCell ref="A2:A3"/>
    <mergeCell ref="E2:E3"/>
    <mergeCell ref="D2:D3"/>
    <mergeCell ref="D1:N1"/>
    <mergeCell ref="M2:N2"/>
    <mergeCell ref="W1:Y1"/>
    <mergeCell ref="B2:B3"/>
    <mergeCell ref="C2:C3"/>
    <mergeCell ref="Q2:Q3"/>
    <mergeCell ref="P2:P3"/>
    <mergeCell ref="J2:L2"/>
    <mergeCell ref="F2:F3"/>
    <mergeCell ref="G2:G3"/>
    <mergeCell ref="H2:I2"/>
  </mergeCells>
  <phoneticPr fontId="7" type="noConversion"/>
  <printOptions horizontalCentered="1" verticalCentered="1"/>
  <pageMargins left="0.74803149606299213" right="0.35433070866141736" top="0.59055118110236227" bottom="0.59055118110236227" header="0.51181102362204722" footer="0.47244094488188981"/>
  <pageSetup paperSize="9" scale="75" orientation="landscape" verticalDpi="0" r:id="rId1"/>
  <headerFooter alignWithMargins="0"/>
</worksheet>
</file>

<file path=xl/worksheets/sheet22.xml><?xml version="1.0" encoding="utf-8"?>
<worksheet xmlns="http://schemas.openxmlformats.org/spreadsheetml/2006/main" xmlns:r="http://schemas.openxmlformats.org/officeDocument/2006/relationships">
  <sheetPr>
    <tabColor rgb="FFFF0000"/>
  </sheetPr>
  <dimension ref="A1:AA29"/>
  <sheetViews>
    <sheetView topLeftCell="D1" workbookViewId="0">
      <pane ySplit="3" topLeftCell="A4" activePane="bottomLeft" state="frozen"/>
      <selection activeCell="B4" sqref="B4:T4"/>
      <selection pane="bottomLeft" activeCell="B4" sqref="B4:T4"/>
    </sheetView>
  </sheetViews>
  <sheetFormatPr defaultRowHeight="21.95" customHeight="1"/>
  <cols>
    <col min="1" max="1" width="4.6640625" style="2" hidden="1" customWidth="1"/>
    <col min="2" max="2" width="6.5546875" style="20" hidden="1" customWidth="1"/>
    <col min="3" max="3" width="10.77734375" style="20" hidden="1" customWidth="1"/>
    <col min="4" max="5" width="24.33203125" style="20" customWidth="1"/>
    <col min="6" max="6" width="4.5546875" style="21" customWidth="1"/>
    <col min="7" max="7" width="10.109375" style="21" customWidth="1"/>
    <col min="8" max="8" width="9.33203125" style="21" customWidth="1"/>
    <col min="9" max="9" width="10" style="21" customWidth="1"/>
    <col min="10" max="10" width="5.21875" style="21" customWidth="1"/>
    <col min="11" max="11" width="4.77734375" style="20" hidden="1" customWidth="1"/>
    <col min="12" max="12" width="14.109375" style="21" customWidth="1"/>
    <col min="13" max="13" width="7.21875" style="21" customWidth="1"/>
    <col min="14" max="14" width="5.44140625" style="21" customWidth="1"/>
    <col min="15" max="15" width="8.77734375" style="21" customWidth="1"/>
    <col min="16" max="16" width="2.44140625" style="36" hidden="1" customWidth="1"/>
    <col min="17" max="17" width="1.21875" style="36" hidden="1" customWidth="1"/>
    <col min="18" max="18" width="5.109375" style="36" hidden="1" customWidth="1"/>
    <col min="19" max="19" width="9.21875" style="2" customWidth="1"/>
    <col min="20" max="20" width="11.109375" style="2" customWidth="1"/>
    <col min="21" max="29" width="8.88671875" style="2"/>
    <col min="30" max="55" width="11.77734375" style="2" customWidth="1"/>
    <col min="56" max="16384" width="8.88671875" style="2"/>
  </cols>
  <sheetData>
    <row r="1" spans="1:27" ht="21.95" customHeight="1">
      <c r="B1" s="20" t="s">
        <v>381</v>
      </c>
      <c r="D1" s="316" t="s">
        <v>367</v>
      </c>
      <c r="E1" s="317"/>
      <c r="F1" s="317"/>
      <c r="G1" s="317"/>
      <c r="H1" s="317"/>
      <c r="I1" s="317"/>
      <c r="J1" s="317"/>
      <c r="K1" s="317"/>
      <c r="L1" s="317"/>
      <c r="M1" s="317"/>
      <c r="N1" s="317"/>
      <c r="O1" s="317"/>
      <c r="P1" s="47"/>
      <c r="Q1" s="47"/>
      <c r="R1" s="47"/>
      <c r="AA1" s="2" t="s">
        <v>368</v>
      </c>
    </row>
    <row r="2" spans="1:27" s="17" customFormat="1" ht="21.95" customHeight="1">
      <c r="A2" s="320" t="s">
        <v>127</v>
      </c>
      <c r="B2" s="296" t="s">
        <v>128</v>
      </c>
      <c r="C2" s="296" t="s">
        <v>129</v>
      </c>
      <c r="D2" s="298" t="s">
        <v>130</v>
      </c>
      <c r="E2" s="298" t="s">
        <v>131</v>
      </c>
      <c r="F2" s="299" t="s">
        <v>132</v>
      </c>
      <c r="G2" s="299" t="s">
        <v>133</v>
      </c>
      <c r="H2" s="299"/>
      <c r="I2" s="299"/>
      <c r="J2" s="299"/>
      <c r="K2" s="298" t="s">
        <v>129</v>
      </c>
      <c r="L2" s="299" t="s">
        <v>134</v>
      </c>
      <c r="M2" s="299"/>
      <c r="N2" s="299"/>
      <c r="O2" s="299"/>
      <c r="P2" s="299" t="s">
        <v>135</v>
      </c>
      <c r="Q2" s="299"/>
      <c r="R2" s="299"/>
      <c r="S2" s="318" t="s">
        <v>136</v>
      </c>
      <c r="T2" s="318" t="s">
        <v>137</v>
      </c>
    </row>
    <row r="3" spans="1:27" s="17" customFormat="1" ht="21.95" customHeight="1">
      <c r="A3" s="320"/>
      <c r="B3" s="296"/>
      <c r="C3" s="296"/>
      <c r="D3" s="298"/>
      <c r="E3" s="298"/>
      <c r="F3" s="299"/>
      <c r="G3" s="55" t="s">
        <v>138</v>
      </c>
      <c r="H3" s="55" t="s">
        <v>139</v>
      </c>
      <c r="I3" s="55" t="s">
        <v>140</v>
      </c>
      <c r="J3" s="55" t="s">
        <v>141</v>
      </c>
      <c r="K3" s="319"/>
      <c r="L3" s="55" t="s">
        <v>142</v>
      </c>
      <c r="M3" s="55" t="s">
        <v>143</v>
      </c>
      <c r="N3" s="55" t="s">
        <v>144</v>
      </c>
      <c r="O3" s="55" t="s">
        <v>145</v>
      </c>
      <c r="P3" s="55" t="s">
        <v>146</v>
      </c>
      <c r="Q3" s="55" t="s">
        <v>147</v>
      </c>
      <c r="R3" s="55" t="s">
        <v>148</v>
      </c>
      <c r="S3" s="318"/>
      <c r="T3" s="318"/>
    </row>
    <row r="4" spans="1:27" ht="21.95" customHeight="1">
      <c r="B4" s="20" t="s">
        <v>375</v>
      </c>
      <c r="D4" s="301" t="s">
        <v>374</v>
      </c>
      <c r="E4" s="302"/>
      <c r="F4" s="302"/>
      <c r="G4" s="302"/>
      <c r="H4" s="302"/>
      <c r="I4" s="302"/>
      <c r="J4" s="302"/>
      <c r="K4" s="302"/>
      <c r="L4" s="302"/>
      <c r="M4" s="302"/>
      <c r="N4" s="302"/>
      <c r="O4" s="302"/>
      <c r="P4" s="302"/>
      <c r="Q4" s="302"/>
      <c r="R4" s="302"/>
      <c r="S4" s="302"/>
      <c r="T4" s="303"/>
    </row>
    <row r="5" spans="1:27" ht="21.95" customHeight="1">
      <c r="B5" s="20" t="s">
        <v>369</v>
      </c>
      <c r="C5" s="20" t="s">
        <v>232</v>
      </c>
      <c r="D5" s="46" t="s">
        <v>233</v>
      </c>
      <c r="E5" s="46" t="s">
        <v>234</v>
      </c>
      <c r="F5" s="23" t="s">
        <v>203</v>
      </c>
      <c r="G5" s="23">
        <v>1</v>
      </c>
      <c r="H5" s="23">
        <f>IF(I5&lt;&gt;0, G5-I5, "")</f>
        <v>0</v>
      </c>
      <c r="I5" s="23">
        <v>1</v>
      </c>
      <c r="J5" s="23"/>
      <c r="K5" s="46" t="s">
        <v>365</v>
      </c>
      <c r="L5" s="23" t="s">
        <v>316</v>
      </c>
      <c r="M5" s="23">
        <v>3.5999999999999997E-2</v>
      </c>
      <c r="N5" s="23">
        <v>150</v>
      </c>
      <c r="O5" s="23">
        <f>IF(I5*M5=0, "", I5*M5*(N5/100))</f>
        <v>5.3999999999999992E-2</v>
      </c>
      <c r="P5" s="37"/>
      <c r="Q5" s="37">
        <f>TRUNC(P5*M5*N5/100)</f>
        <v>0</v>
      </c>
      <c r="R5" s="37"/>
      <c r="S5" s="18" t="s">
        <v>370</v>
      </c>
      <c r="T5" s="18"/>
      <c r="AA5" s="2">
        <f>O5</f>
        <v>5.3999999999999992E-2</v>
      </c>
    </row>
    <row r="6" spans="1:27" ht="21.95" customHeight="1">
      <c r="B6" s="20" t="s">
        <v>369</v>
      </c>
      <c r="C6" s="20" t="s">
        <v>314</v>
      </c>
      <c r="D6" s="46" t="s">
        <v>315</v>
      </c>
      <c r="E6" s="46" t="s">
        <v>316</v>
      </c>
      <c r="F6" s="23" t="s">
        <v>317</v>
      </c>
      <c r="G6" s="23">
        <f>IF(H6*I6/100 &lt;1, TRUNC(H6*I6/100, 옵션!$E$13), TRUNC(H6*I6/100, 옵션!$E$13))</f>
        <v>4.5900000000000003E-2</v>
      </c>
      <c r="H6" s="23">
        <f>옵션!$B$13</f>
        <v>85</v>
      </c>
      <c r="I6" s="23">
        <f>SUM(AA5:AA5)</f>
        <v>5.3999999999999992E-2</v>
      </c>
      <c r="J6" s="23"/>
      <c r="K6" s="46"/>
      <c r="L6" s="23"/>
      <c r="M6" s="23"/>
      <c r="N6" s="23"/>
      <c r="O6" s="23" t="str">
        <f>IF(I6*M6=0, "", I6*M6*(N6/100))</f>
        <v/>
      </c>
      <c r="P6" s="37"/>
      <c r="Q6" s="37">
        <f>TRUNC(P6*M6*N6/100)</f>
        <v>0</v>
      </c>
      <c r="R6" s="37"/>
      <c r="S6" s="18"/>
      <c r="T6" s="18"/>
      <c r="Z6" s="2" t="s">
        <v>371</v>
      </c>
      <c r="AA6" s="2">
        <f>SUM(AA5:AA5)</f>
        <v>5.3999999999999992E-2</v>
      </c>
    </row>
    <row r="7" spans="1:27" ht="21.95" customHeight="1">
      <c r="B7" s="20" t="s">
        <v>375</v>
      </c>
      <c r="D7" s="301" t="s">
        <v>376</v>
      </c>
      <c r="E7" s="302"/>
      <c r="F7" s="302"/>
      <c r="G7" s="302"/>
      <c r="H7" s="302"/>
      <c r="I7" s="302"/>
      <c r="J7" s="302"/>
      <c r="K7" s="302"/>
      <c r="L7" s="302"/>
      <c r="M7" s="302"/>
      <c r="N7" s="302"/>
      <c r="O7" s="302"/>
      <c r="P7" s="302"/>
      <c r="Q7" s="302"/>
      <c r="R7" s="302"/>
      <c r="S7" s="302"/>
      <c r="T7" s="303"/>
    </row>
    <row r="8" spans="1:27" ht="21.95" customHeight="1">
      <c r="B8" s="20" t="s">
        <v>369</v>
      </c>
      <c r="C8" s="20" t="s">
        <v>232</v>
      </c>
      <c r="D8" s="46" t="s">
        <v>233</v>
      </c>
      <c r="E8" s="46" t="s">
        <v>234</v>
      </c>
      <c r="F8" s="23" t="s">
        <v>203</v>
      </c>
      <c r="G8" s="23">
        <v>1</v>
      </c>
      <c r="H8" s="23">
        <f>IF(I8&lt;&gt;0, G8-I8, "")</f>
        <v>0</v>
      </c>
      <c r="I8" s="23">
        <v>1</v>
      </c>
      <c r="J8" s="23"/>
      <c r="K8" s="46" t="s">
        <v>365</v>
      </c>
      <c r="L8" s="23" t="s">
        <v>316</v>
      </c>
      <c r="M8" s="23">
        <v>3.5999999999999997E-2</v>
      </c>
      <c r="N8" s="23">
        <v>150</v>
      </c>
      <c r="O8" s="23">
        <f>IF(I8*M8=0, "", I8*M8*(N8/100))</f>
        <v>5.3999999999999992E-2</v>
      </c>
      <c r="P8" s="37"/>
      <c r="Q8" s="37">
        <f>TRUNC(P8*M8*N8/100)</f>
        <v>0</v>
      </c>
      <c r="R8" s="37"/>
      <c r="S8" s="18" t="s">
        <v>370</v>
      </c>
      <c r="T8" s="18"/>
      <c r="AA8" s="2">
        <f>O8</f>
        <v>5.3999999999999992E-2</v>
      </c>
    </row>
    <row r="9" spans="1:27" ht="21.95" customHeight="1">
      <c r="B9" s="20" t="s">
        <v>369</v>
      </c>
      <c r="C9" s="20" t="s">
        <v>314</v>
      </c>
      <c r="D9" s="46" t="s">
        <v>315</v>
      </c>
      <c r="E9" s="46" t="s">
        <v>316</v>
      </c>
      <c r="F9" s="23" t="s">
        <v>317</v>
      </c>
      <c r="G9" s="23">
        <f>IF(H9*I9/100 &lt;1, TRUNC(H9*I9/100, 옵션!$E$13), TRUNC(H9*I9/100, 옵션!$E$13))</f>
        <v>4.5900000000000003E-2</v>
      </c>
      <c r="H9" s="23">
        <f>옵션!$B$13</f>
        <v>85</v>
      </c>
      <c r="I9" s="23">
        <f>SUM(AA8:AA8)</f>
        <v>5.3999999999999992E-2</v>
      </c>
      <c r="J9" s="23"/>
      <c r="K9" s="46"/>
      <c r="L9" s="23"/>
      <c r="M9" s="23"/>
      <c r="N9" s="23"/>
      <c r="O9" s="23" t="str">
        <f>IF(I9*M9=0, "", I9*M9*(N9/100))</f>
        <v/>
      </c>
      <c r="P9" s="37"/>
      <c r="Q9" s="37">
        <f>TRUNC(P9*M9*N9/100)</f>
        <v>0</v>
      </c>
      <c r="R9" s="37"/>
      <c r="S9" s="18"/>
      <c r="T9" s="18"/>
      <c r="Z9" s="2" t="s">
        <v>371</v>
      </c>
      <c r="AA9" s="2">
        <f>SUM(AA8:AA8)</f>
        <v>5.3999999999999992E-2</v>
      </c>
    </row>
    <row r="10" spans="1:27" ht="21.95" customHeight="1">
      <c r="B10" s="20" t="s">
        <v>375</v>
      </c>
      <c r="D10" s="301" t="s">
        <v>377</v>
      </c>
      <c r="E10" s="302"/>
      <c r="F10" s="302"/>
      <c r="G10" s="302"/>
      <c r="H10" s="302"/>
      <c r="I10" s="302"/>
      <c r="J10" s="302"/>
      <c r="K10" s="302"/>
      <c r="L10" s="302"/>
      <c r="M10" s="302"/>
      <c r="N10" s="302"/>
      <c r="O10" s="302"/>
      <c r="P10" s="302"/>
      <c r="Q10" s="302"/>
      <c r="R10" s="302"/>
      <c r="S10" s="302"/>
      <c r="T10" s="303"/>
    </row>
    <row r="11" spans="1:27" ht="21.95" customHeight="1">
      <c r="B11" s="20" t="s">
        <v>369</v>
      </c>
      <c r="C11" s="20" t="s">
        <v>232</v>
      </c>
      <c r="D11" s="46" t="s">
        <v>233</v>
      </c>
      <c r="E11" s="46" t="s">
        <v>234</v>
      </c>
      <c r="F11" s="23" t="s">
        <v>203</v>
      </c>
      <c r="G11" s="23">
        <v>1</v>
      </c>
      <c r="H11" s="23">
        <f>IF(I11&lt;&gt;0, G11-I11, "")</f>
        <v>0</v>
      </c>
      <c r="I11" s="23">
        <v>1</v>
      </c>
      <c r="J11" s="23"/>
      <c r="K11" s="46" t="s">
        <v>365</v>
      </c>
      <c r="L11" s="23" t="s">
        <v>316</v>
      </c>
      <c r="M11" s="23">
        <v>3.5999999999999997E-2</v>
      </c>
      <c r="N11" s="23">
        <v>150</v>
      </c>
      <c r="O11" s="23">
        <f>IF(I11*M11=0, "", I11*M11*(N11/100))</f>
        <v>5.3999999999999992E-2</v>
      </c>
      <c r="P11" s="37"/>
      <c r="Q11" s="37">
        <f>TRUNC(P11*M11*N11/100)</f>
        <v>0</v>
      </c>
      <c r="R11" s="37"/>
      <c r="S11" s="18" t="s">
        <v>370</v>
      </c>
      <c r="T11" s="18"/>
      <c r="AA11" s="2">
        <f>O11</f>
        <v>5.3999999999999992E-2</v>
      </c>
    </row>
    <row r="12" spans="1:27" ht="21.95" customHeight="1">
      <c r="B12" s="20" t="s">
        <v>369</v>
      </c>
      <c r="C12" s="20" t="s">
        <v>314</v>
      </c>
      <c r="D12" s="46" t="s">
        <v>315</v>
      </c>
      <c r="E12" s="46" t="s">
        <v>316</v>
      </c>
      <c r="F12" s="23" t="s">
        <v>317</v>
      </c>
      <c r="G12" s="23">
        <f>IF(H12*I12/100 &lt;1, TRUNC(H12*I12/100, 옵션!$E$13), TRUNC(H12*I12/100, 옵션!$E$13))</f>
        <v>4.5900000000000003E-2</v>
      </c>
      <c r="H12" s="23">
        <f>옵션!$B$13</f>
        <v>85</v>
      </c>
      <c r="I12" s="23">
        <f>SUM(AA11:AA11)</f>
        <v>5.3999999999999992E-2</v>
      </c>
      <c r="J12" s="23"/>
      <c r="K12" s="46"/>
      <c r="L12" s="23"/>
      <c r="M12" s="23"/>
      <c r="N12" s="23"/>
      <c r="O12" s="23" t="str">
        <f>IF(I12*M12=0, "", I12*M12*(N12/100))</f>
        <v/>
      </c>
      <c r="P12" s="37"/>
      <c r="Q12" s="37">
        <f>TRUNC(P12*M12*N12/100)</f>
        <v>0</v>
      </c>
      <c r="R12" s="37"/>
      <c r="S12" s="18"/>
      <c r="T12" s="18"/>
      <c r="Z12" s="2" t="s">
        <v>371</v>
      </c>
      <c r="AA12" s="2">
        <f>SUM(AA11:AA11)</f>
        <v>5.3999999999999992E-2</v>
      </c>
    </row>
    <row r="13" spans="1:27" ht="21.95" customHeight="1">
      <c r="B13" s="20" t="s">
        <v>375</v>
      </c>
      <c r="D13" s="301" t="s">
        <v>378</v>
      </c>
      <c r="E13" s="302"/>
      <c r="F13" s="302"/>
      <c r="G13" s="302"/>
      <c r="H13" s="302"/>
      <c r="I13" s="302"/>
      <c r="J13" s="302"/>
      <c r="K13" s="302"/>
      <c r="L13" s="302"/>
      <c r="M13" s="302"/>
      <c r="N13" s="302"/>
      <c r="O13" s="302"/>
      <c r="P13" s="302"/>
      <c r="Q13" s="302"/>
      <c r="R13" s="302"/>
      <c r="S13" s="302"/>
      <c r="T13" s="303"/>
    </row>
    <row r="14" spans="1:27" ht="21.95" customHeight="1">
      <c r="B14" s="20" t="s">
        <v>369</v>
      </c>
      <c r="C14" s="20" t="s">
        <v>232</v>
      </c>
      <c r="D14" s="46" t="s">
        <v>233</v>
      </c>
      <c r="E14" s="46" t="s">
        <v>234</v>
      </c>
      <c r="F14" s="23" t="s">
        <v>203</v>
      </c>
      <c r="G14" s="23">
        <v>1</v>
      </c>
      <c r="H14" s="23">
        <f>IF(I14&lt;&gt;0, G14-I14, "")</f>
        <v>0</v>
      </c>
      <c r="I14" s="23">
        <v>1</v>
      </c>
      <c r="J14" s="23"/>
      <c r="K14" s="46" t="s">
        <v>365</v>
      </c>
      <c r="L14" s="23" t="s">
        <v>316</v>
      </c>
      <c r="M14" s="23">
        <v>3.5999999999999997E-2</v>
      </c>
      <c r="N14" s="23">
        <v>150</v>
      </c>
      <c r="O14" s="23">
        <f>IF(I14*M14=0, "", I14*M14*(N14/100))</f>
        <v>5.3999999999999992E-2</v>
      </c>
      <c r="P14" s="37"/>
      <c r="Q14" s="37">
        <f>TRUNC(P14*M14*N14/100)</f>
        <v>0</v>
      </c>
      <c r="R14" s="37"/>
      <c r="S14" s="18" t="s">
        <v>370</v>
      </c>
      <c r="T14" s="18"/>
      <c r="AA14" s="2">
        <f>O14</f>
        <v>5.3999999999999992E-2</v>
      </c>
    </row>
    <row r="15" spans="1:27" ht="21.95" customHeight="1">
      <c r="B15" s="20" t="s">
        <v>369</v>
      </c>
      <c r="C15" s="20" t="s">
        <v>314</v>
      </c>
      <c r="D15" s="46" t="s">
        <v>315</v>
      </c>
      <c r="E15" s="46" t="s">
        <v>316</v>
      </c>
      <c r="F15" s="23" t="s">
        <v>317</v>
      </c>
      <c r="G15" s="23">
        <f>IF(H15*I15/100 &lt;1, TRUNC(H15*I15/100, 옵션!$E$13), TRUNC(H15*I15/100, 옵션!$E$13))</f>
        <v>4.5900000000000003E-2</v>
      </c>
      <c r="H15" s="23">
        <f>옵션!$B$13</f>
        <v>85</v>
      </c>
      <c r="I15" s="23">
        <f>SUM(AA14:AA14)</f>
        <v>5.3999999999999992E-2</v>
      </c>
      <c r="J15" s="23"/>
      <c r="K15" s="46"/>
      <c r="L15" s="23"/>
      <c r="M15" s="23"/>
      <c r="N15" s="23"/>
      <c r="O15" s="23" t="str">
        <f>IF(I15*M15=0, "", I15*M15*(N15/100))</f>
        <v/>
      </c>
      <c r="P15" s="37"/>
      <c r="Q15" s="37">
        <f>TRUNC(P15*M15*N15/100)</f>
        <v>0</v>
      </c>
      <c r="R15" s="37"/>
      <c r="S15" s="18"/>
      <c r="T15" s="18"/>
      <c r="Z15" s="2" t="s">
        <v>371</v>
      </c>
      <c r="AA15" s="2">
        <f>SUM(AA14:AA14)</f>
        <v>5.3999999999999992E-2</v>
      </c>
    </row>
    <row r="16" spans="1:27" ht="21.95" customHeight="1">
      <c r="B16" s="20" t="s">
        <v>380</v>
      </c>
      <c r="D16" s="301" t="s">
        <v>379</v>
      </c>
      <c r="E16" s="302"/>
      <c r="F16" s="302"/>
      <c r="G16" s="302"/>
      <c r="H16" s="302"/>
      <c r="I16" s="302"/>
      <c r="J16" s="302"/>
      <c r="K16" s="302"/>
      <c r="L16" s="302"/>
      <c r="M16" s="302"/>
      <c r="N16" s="302"/>
      <c r="O16" s="302"/>
      <c r="P16" s="302"/>
      <c r="Q16" s="302"/>
      <c r="R16" s="302"/>
      <c r="S16" s="302"/>
      <c r="T16" s="303"/>
    </row>
    <row r="17" spans="2:27" ht="21.95" customHeight="1">
      <c r="B17" s="20" t="s">
        <v>369</v>
      </c>
      <c r="C17" s="20" t="s">
        <v>272</v>
      </c>
      <c r="D17" s="46" t="s">
        <v>273</v>
      </c>
      <c r="E17" s="46" t="s">
        <v>274</v>
      </c>
      <c r="F17" s="23" t="s">
        <v>203</v>
      </c>
      <c r="G17" s="23">
        <v>1</v>
      </c>
      <c r="H17" s="23">
        <f>IF(I17&lt;&gt;0, G17-I17, "")</f>
        <v>0</v>
      </c>
      <c r="I17" s="23">
        <v>1</v>
      </c>
      <c r="J17" s="23"/>
      <c r="K17" s="46" t="s">
        <v>365</v>
      </c>
      <c r="L17" s="23" t="s">
        <v>316</v>
      </c>
      <c r="M17" s="23">
        <v>0.3</v>
      </c>
      <c r="N17" s="23">
        <v>100</v>
      </c>
      <c r="O17" s="23">
        <f t="shared" ref="O17:O22" si="0">IF(I17*M17=0, "", I17*M17*(N17/100))</f>
        <v>0.3</v>
      </c>
      <c r="P17" s="37"/>
      <c r="Q17" s="37">
        <f t="shared" ref="Q17:Q22" si="1">TRUNC(P17*M17*N17/100)</f>
        <v>0</v>
      </c>
      <c r="R17" s="37"/>
      <c r="S17" s="18" t="s">
        <v>372</v>
      </c>
      <c r="T17" s="18"/>
      <c r="AA17" s="2">
        <f>O17</f>
        <v>0.3</v>
      </c>
    </row>
    <row r="18" spans="2:27" ht="21.95" customHeight="1">
      <c r="B18" s="20" t="s">
        <v>369</v>
      </c>
      <c r="C18" s="20" t="s">
        <v>275</v>
      </c>
      <c r="D18" s="46" t="s">
        <v>276</v>
      </c>
      <c r="E18" s="46" t="s">
        <v>277</v>
      </c>
      <c r="F18" s="23" t="s">
        <v>203</v>
      </c>
      <c r="G18" s="23">
        <v>1</v>
      </c>
      <c r="H18" s="23">
        <f>IF(I18&lt;&gt;0, G18-I18, "")</f>
        <v>0</v>
      </c>
      <c r="I18" s="23">
        <v>1</v>
      </c>
      <c r="J18" s="23"/>
      <c r="K18" s="46" t="s">
        <v>365</v>
      </c>
      <c r="L18" s="23" t="s">
        <v>316</v>
      </c>
      <c r="M18" s="23">
        <v>0.15</v>
      </c>
      <c r="N18" s="23">
        <v>100</v>
      </c>
      <c r="O18" s="23">
        <f t="shared" si="0"/>
        <v>0.15</v>
      </c>
      <c r="P18" s="37"/>
      <c r="Q18" s="37">
        <f t="shared" si="1"/>
        <v>0</v>
      </c>
      <c r="R18" s="37"/>
      <c r="S18" s="18" t="s">
        <v>372</v>
      </c>
      <c r="T18" s="18"/>
      <c r="AA18" s="2">
        <f>O18</f>
        <v>0.15</v>
      </c>
    </row>
    <row r="19" spans="2:27" ht="21.95" customHeight="1">
      <c r="B19" s="20" t="s">
        <v>369</v>
      </c>
      <c r="C19" s="20" t="s">
        <v>278</v>
      </c>
      <c r="D19" s="46" t="s">
        <v>279</v>
      </c>
      <c r="E19" s="46" t="s">
        <v>277</v>
      </c>
      <c r="F19" s="23" t="s">
        <v>203</v>
      </c>
      <c r="G19" s="23">
        <v>1</v>
      </c>
      <c r="H19" s="23">
        <f>IF(I19&lt;&gt;0, G19-I19, "")</f>
        <v>0</v>
      </c>
      <c r="I19" s="23">
        <v>1</v>
      </c>
      <c r="J19" s="23"/>
      <c r="K19" s="46" t="s">
        <v>365</v>
      </c>
      <c r="L19" s="23" t="s">
        <v>316</v>
      </c>
      <c r="M19" s="23">
        <v>0.2</v>
      </c>
      <c r="N19" s="23">
        <v>100</v>
      </c>
      <c r="O19" s="23">
        <f t="shared" si="0"/>
        <v>0.2</v>
      </c>
      <c r="P19" s="37"/>
      <c r="Q19" s="37">
        <f t="shared" si="1"/>
        <v>0</v>
      </c>
      <c r="R19" s="37"/>
      <c r="S19" s="18" t="s">
        <v>372</v>
      </c>
      <c r="T19" s="18"/>
      <c r="AA19" s="2">
        <f>O19</f>
        <v>0.2</v>
      </c>
    </row>
    <row r="20" spans="2:27" ht="21.95" customHeight="1">
      <c r="B20" s="20" t="s">
        <v>369</v>
      </c>
      <c r="C20" s="20" t="s">
        <v>285</v>
      </c>
      <c r="D20" s="46" t="s">
        <v>286</v>
      </c>
      <c r="E20" s="46" t="s">
        <v>287</v>
      </c>
      <c r="F20" s="23" t="s">
        <v>203</v>
      </c>
      <c r="G20" s="23">
        <v>1</v>
      </c>
      <c r="H20" s="23">
        <f>IF(I20&lt;&gt;0, G20-I20, "")</f>
        <v>0</v>
      </c>
      <c r="I20" s="23">
        <v>1</v>
      </c>
      <c r="J20" s="23"/>
      <c r="K20" s="46" t="s">
        <v>365</v>
      </c>
      <c r="L20" s="23" t="s">
        <v>316</v>
      </c>
      <c r="M20" s="23">
        <v>0.2</v>
      </c>
      <c r="N20" s="23">
        <v>100</v>
      </c>
      <c r="O20" s="23">
        <f t="shared" si="0"/>
        <v>0.2</v>
      </c>
      <c r="P20" s="37"/>
      <c r="Q20" s="37">
        <f t="shared" si="1"/>
        <v>0</v>
      </c>
      <c r="R20" s="37"/>
      <c r="S20" s="18" t="s">
        <v>372</v>
      </c>
      <c r="T20" s="18"/>
      <c r="AA20" s="2">
        <f>O20</f>
        <v>0.2</v>
      </c>
    </row>
    <row r="21" spans="2:27" ht="21.95" customHeight="1">
      <c r="B21" s="20" t="s">
        <v>369</v>
      </c>
      <c r="C21" s="20" t="s">
        <v>246</v>
      </c>
      <c r="D21" s="46" t="s">
        <v>241</v>
      </c>
      <c r="E21" s="46" t="s">
        <v>247</v>
      </c>
      <c r="F21" s="23" t="s">
        <v>169</v>
      </c>
      <c r="G21" s="23">
        <v>2</v>
      </c>
      <c r="H21" s="23">
        <f>IF(I21&lt;&gt;0, G21-I21, "")</f>
        <v>0</v>
      </c>
      <c r="I21" s="23">
        <v>2</v>
      </c>
      <c r="J21" s="23">
        <v>10</v>
      </c>
      <c r="K21" s="46" t="s">
        <v>365</v>
      </c>
      <c r="L21" s="23" t="s">
        <v>316</v>
      </c>
      <c r="M21" s="23">
        <v>0.01</v>
      </c>
      <c r="N21" s="23">
        <v>100</v>
      </c>
      <c r="O21" s="23">
        <f t="shared" si="0"/>
        <v>0.02</v>
      </c>
      <c r="P21" s="37"/>
      <c r="Q21" s="37">
        <f t="shared" si="1"/>
        <v>0</v>
      </c>
      <c r="R21" s="37"/>
      <c r="S21" s="18" t="s">
        <v>373</v>
      </c>
      <c r="T21" s="18"/>
      <c r="AA21" s="2">
        <f>O21</f>
        <v>0.02</v>
      </c>
    </row>
    <row r="22" spans="2:27" ht="21.95" customHeight="1">
      <c r="B22" s="20" t="s">
        <v>369</v>
      </c>
      <c r="C22" s="20" t="s">
        <v>314</v>
      </c>
      <c r="D22" s="46" t="s">
        <v>315</v>
      </c>
      <c r="E22" s="46" t="s">
        <v>316</v>
      </c>
      <c r="F22" s="23" t="s">
        <v>317</v>
      </c>
      <c r="G22" s="23">
        <f>IF(H22*I22/100 &lt;1, TRUNC(H22*I22/100, 옵션!$E$13), TRUNC(H22*I22/100, 옵션!$E$13))</f>
        <v>0.73950000000000005</v>
      </c>
      <c r="H22" s="23">
        <f>옵션!$B$13</f>
        <v>85</v>
      </c>
      <c r="I22" s="23">
        <f>SUM(AA17:AA21)</f>
        <v>0.86999999999999988</v>
      </c>
      <c r="J22" s="23"/>
      <c r="K22" s="46"/>
      <c r="L22" s="23"/>
      <c r="M22" s="23"/>
      <c r="N22" s="23"/>
      <c r="O22" s="23" t="str">
        <f t="shared" si="0"/>
        <v/>
      </c>
      <c r="P22" s="37"/>
      <c r="Q22" s="37">
        <f t="shared" si="1"/>
        <v>0</v>
      </c>
      <c r="R22" s="37"/>
      <c r="S22" s="18"/>
      <c r="T22" s="18"/>
      <c r="Z22" s="2" t="s">
        <v>371</v>
      </c>
      <c r="AA22" s="2">
        <f>SUM(AA17:AA21)</f>
        <v>0.86999999999999988</v>
      </c>
    </row>
    <row r="23" spans="2:27" ht="21.95" customHeight="1">
      <c r="D23" s="46"/>
      <c r="E23" s="46"/>
      <c r="F23" s="23"/>
      <c r="G23" s="23"/>
      <c r="H23" s="23"/>
      <c r="I23" s="23"/>
      <c r="J23" s="23"/>
      <c r="K23" s="46"/>
      <c r="L23" s="23"/>
      <c r="M23" s="23"/>
      <c r="N23" s="23"/>
      <c r="O23" s="23"/>
      <c r="P23" s="37"/>
      <c r="Q23" s="37"/>
      <c r="R23" s="37"/>
      <c r="S23" s="18"/>
      <c r="T23" s="18"/>
    </row>
    <row r="24" spans="2:27" ht="21.95" customHeight="1">
      <c r="D24" s="46"/>
      <c r="E24" s="46"/>
      <c r="F24" s="23"/>
      <c r="G24" s="23"/>
      <c r="H24" s="23"/>
      <c r="I24" s="23"/>
      <c r="J24" s="23"/>
      <c r="K24" s="46"/>
      <c r="L24" s="23"/>
      <c r="M24" s="23"/>
      <c r="N24" s="23"/>
      <c r="O24" s="23"/>
      <c r="P24" s="37"/>
      <c r="Q24" s="37"/>
      <c r="R24" s="37"/>
      <c r="S24" s="18"/>
      <c r="T24" s="18"/>
    </row>
    <row r="25" spans="2:27" ht="21.95" customHeight="1">
      <c r="D25" s="46"/>
      <c r="E25" s="46"/>
      <c r="F25" s="23"/>
      <c r="G25" s="23"/>
      <c r="H25" s="23"/>
      <c r="I25" s="23"/>
      <c r="J25" s="23"/>
      <c r="K25" s="46"/>
      <c r="L25" s="23"/>
      <c r="M25" s="23"/>
      <c r="N25" s="23"/>
      <c r="O25" s="23"/>
      <c r="P25" s="37"/>
      <c r="Q25" s="37"/>
      <c r="R25" s="37"/>
      <c r="S25" s="18"/>
      <c r="T25" s="18"/>
    </row>
    <row r="26" spans="2:27" ht="21.95" customHeight="1">
      <c r="D26" s="46"/>
      <c r="E26" s="46"/>
      <c r="F26" s="23"/>
      <c r="G26" s="23"/>
      <c r="H26" s="23"/>
      <c r="I26" s="23"/>
      <c r="J26" s="23"/>
      <c r="K26" s="46"/>
      <c r="L26" s="23"/>
      <c r="M26" s="23"/>
      <c r="N26" s="23"/>
      <c r="O26" s="23"/>
      <c r="P26" s="37"/>
      <c r="Q26" s="37"/>
      <c r="R26" s="37"/>
      <c r="S26" s="18"/>
      <c r="T26" s="18"/>
    </row>
    <row r="27" spans="2:27" ht="21.95" customHeight="1">
      <c r="D27" s="46"/>
      <c r="E27" s="46"/>
      <c r="F27" s="23"/>
      <c r="G27" s="23"/>
      <c r="H27" s="23"/>
      <c r="I27" s="23"/>
      <c r="J27" s="23"/>
      <c r="K27" s="46"/>
      <c r="L27" s="23"/>
      <c r="M27" s="23"/>
      <c r="N27" s="23"/>
      <c r="O27" s="23"/>
      <c r="P27" s="37"/>
      <c r="Q27" s="37"/>
      <c r="R27" s="37"/>
      <c r="S27" s="18"/>
      <c r="T27" s="18"/>
    </row>
    <row r="28" spans="2:27" ht="21.95" customHeight="1">
      <c r="D28" s="46"/>
      <c r="E28" s="46"/>
      <c r="F28" s="23"/>
      <c r="G28" s="23"/>
      <c r="H28" s="23"/>
      <c r="I28" s="23"/>
      <c r="J28" s="23"/>
      <c r="K28" s="46"/>
      <c r="L28" s="23"/>
      <c r="M28" s="23"/>
      <c r="N28" s="23"/>
      <c r="O28" s="23"/>
      <c r="P28" s="37"/>
      <c r="Q28" s="37"/>
      <c r="R28" s="37"/>
      <c r="S28" s="18"/>
      <c r="T28" s="18"/>
    </row>
    <row r="29" spans="2:27" ht="21.95" customHeight="1">
      <c r="D29" s="46"/>
      <c r="E29" s="46"/>
      <c r="F29" s="23"/>
      <c r="G29" s="23"/>
      <c r="H29" s="23"/>
      <c r="I29" s="23"/>
      <c r="J29" s="23"/>
      <c r="K29" s="46"/>
      <c r="L29" s="23"/>
      <c r="M29" s="23"/>
      <c r="N29" s="23"/>
      <c r="O29" s="23"/>
      <c r="P29" s="37"/>
      <c r="Q29" s="37"/>
      <c r="R29" s="37"/>
      <c r="S29" s="18"/>
      <c r="T29" s="18"/>
    </row>
  </sheetData>
  <mergeCells count="18">
    <mergeCell ref="D4:T4"/>
    <mergeCell ref="D7:T7"/>
    <mergeCell ref="D10:T10"/>
    <mergeCell ref="D13:T13"/>
    <mergeCell ref="D16:T16"/>
    <mergeCell ref="D1:O1"/>
    <mergeCell ref="S2:S3"/>
    <mergeCell ref="K2:K3"/>
    <mergeCell ref="P2:R2"/>
    <mergeCell ref="T2:T3"/>
    <mergeCell ref="L2:O2"/>
    <mergeCell ref="G2:J2"/>
    <mergeCell ref="A2:A3"/>
    <mergeCell ref="B2:B3"/>
    <mergeCell ref="E2:E3"/>
    <mergeCell ref="F2:F3"/>
    <mergeCell ref="C2:C3"/>
    <mergeCell ref="D2:D3"/>
  </mergeCells>
  <phoneticPr fontId="7" type="noConversion"/>
  <printOptions horizontalCentered="1" verticalCentered="1"/>
  <pageMargins left="0.74803149606299213" right="0.35433070866141736" top="0.59055118110236227" bottom="0.59055118110236227" header="0.51181102362204722" footer="0.47244094488188981"/>
  <pageSetup paperSize="9" scale="80" orientation="landscape" verticalDpi="0" r:id="rId1"/>
  <headerFooter alignWithMargins="0"/>
</worksheet>
</file>

<file path=xl/worksheets/sheet23.xml><?xml version="1.0" encoding="utf-8"?>
<worksheet xmlns="http://schemas.openxmlformats.org/spreadsheetml/2006/main" xmlns:r="http://schemas.openxmlformats.org/officeDocument/2006/relationships">
  <dimension ref="A1:M56"/>
  <sheetViews>
    <sheetView topLeftCell="C1" workbookViewId="0">
      <pane ySplit="3" topLeftCell="A4" activePane="bottomLeft" state="frozen"/>
      <selection activeCell="C1" sqref="C1"/>
      <selection pane="bottomLeft" activeCell="D4" sqref="D4"/>
    </sheetView>
  </sheetViews>
  <sheetFormatPr defaultRowHeight="21.6" customHeight="1"/>
  <cols>
    <col min="1" max="1" width="6.6640625" style="29" hidden="1" customWidth="1"/>
    <col min="2" max="2" width="8.5546875" style="15" hidden="1" customWidth="1"/>
    <col min="3" max="3" width="16.77734375" style="14" customWidth="1"/>
    <col min="4" max="4" width="24.33203125" style="14" customWidth="1"/>
    <col min="5" max="5" width="25.33203125" style="14" customWidth="1"/>
    <col min="6" max="6" width="4.77734375" style="25" customWidth="1"/>
    <col min="7" max="7" width="11.21875" style="16" customWidth="1"/>
    <col min="8" max="8" width="13.88671875" style="33" customWidth="1"/>
    <col min="9" max="9" width="11.6640625" style="33" customWidth="1"/>
    <col min="10" max="10" width="10" style="33" customWidth="1"/>
    <col min="11" max="11" width="7" style="33" customWidth="1"/>
    <col min="12" max="12" width="14.6640625" style="33" customWidth="1"/>
    <col min="13" max="13" width="12.33203125" style="12" customWidth="1"/>
    <col min="14" max="16384" width="8.88671875" style="12"/>
  </cols>
  <sheetData>
    <row r="1" spans="1:13" ht="21.6" customHeight="1">
      <c r="B1" s="15" t="s">
        <v>366</v>
      </c>
      <c r="C1" s="324" t="s">
        <v>319</v>
      </c>
      <c r="D1" s="324"/>
      <c r="E1" s="324"/>
      <c r="F1" s="324"/>
      <c r="G1" s="324"/>
      <c r="H1" s="324"/>
      <c r="K1" s="328"/>
      <c r="L1" s="328"/>
    </row>
    <row r="2" spans="1:13" s="9" customFormat="1" ht="21.6" customHeight="1">
      <c r="A2" s="19" t="s">
        <v>58</v>
      </c>
      <c r="B2" s="50" t="s">
        <v>61</v>
      </c>
      <c r="C2" s="298" t="s">
        <v>18</v>
      </c>
      <c r="D2" s="298" t="s">
        <v>64</v>
      </c>
      <c r="E2" s="298" t="s">
        <v>65</v>
      </c>
      <c r="F2" s="299" t="s">
        <v>0</v>
      </c>
      <c r="G2" s="299" t="s">
        <v>1</v>
      </c>
      <c r="H2" s="300" t="s">
        <v>26</v>
      </c>
      <c r="I2" s="300" t="s">
        <v>27</v>
      </c>
      <c r="J2" s="300" t="s">
        <v>28</v>
      </c>
      <c r="K2" s="300" t="s">
        <v>29</v>
      </c>
      <c r="L2" s="300" t="s">
        <v>8</v>
      </c>
      <c r="M2" s="318" t="s">
        <v>62</v>
      </c>
    </row>
    <row r="3" spans="1:13" ht="21.6" customHeight="1">
      <c r="C3" s="325"/>
      <c r="D3" s="325"/>
      <c r="E3" s="325"/>
      <c r="F3" s="326"/>
      <c r="G3" s="327"/>
      <c r="H3" s="327"/>
      <c r="I3" s="327"/>
      <c r="J3" s="327"/>
      <c r="K3" s="327"/>
      <c r="L3" s="327"/>
      <c r="M3" s="327"/>
    </row>
    <row r="4" spans="1:13" ht="21.6" customHeight="1">
      <c r="B4" s="15" t="s">
        <v>320</v>
      </c>
      <c r="C4" s="13" t="s">
        <v>166</v>
      </c>
      <c r="D4" s="13" t="s">
        <v>167</v>
      </c>
      <c r="E4" s="13" t="s">
        <v>168</v>
      </c>
      <c r="F4" s="26" t="s">
        <v>169</v>
      </c>
      <c r="G4" s="24">
        <v>43</v>
      </c>
      <c r="H4" s="35">
        <f>ROUNDDOWN('단가조사(전기소방)'!G4*옵션!$D$11, 0)</f>
        <v>2990</v>
      </c>
      <c r="I4" s="35"/>
      <c r="J4" s="35"/>
      <c r="K4" s="35"/>
      <c r="L4" s="35">
        <f t="shared" ref="L4:L49" si="0">SUM(H4,I4,J4)</f>
        <v>2990</v>
      </c>
      <c r="M4" s="57"/>
    </row>
    <row r="5" spans="1:13" ht="21.6" customHeight="1">
      <c r="B5" s="15" t="s">
        <v>321</v>
      </c>
      <c r="C5" s="13" t="s">
        <v>173</v>
      </c>
      <c r="D5" s="13" t="s">
        <v>167</v>
      </c>
      <c r="E5" s="13" t="s">
        <v>174</v>
      </c>
      <c r="F5" s="26" t="s">
        <v>169</v>
      </c>
      <c r="G5" s="24">
        <v>40</v>
      </c>
      <c r="H5" s="35">
        <f>ROUNDDOWN('단가조사(전기소방)'!G5*옵션!$D$11, 0)</f>
        <v>3868</v>
      </c>
      <c r="I5" s="35"/>
      <c r="J5" s="35"/>
      <c r="K5" s="35"/>
      <c r="L5" s="35">
        <f t="shared" si="0"/>
        <v>3868</v>
      </c>
      <c r="M5" s="57"/>
    </row>
    <row r="6" spans="1:13" ht="21.6" customHeight="1">
      <c r="B6" s="15" t="s">
        <v>322</v>
      </c>
      <c r="C6" s="13" t="s">
        <v>175</v>
      </c>
      <c r="D6" s="13" t="s">
        <v>167</v>
      </c>
      <c r="E6" s="13" t="s">
        <v>176</v>
      </c>
      <c r="F6" s="26" t="s">
        <v>169</v>
      </c>
      <c r="G6" s="24">
        <v>32</v>
      </c>
      <c r="H6" s="35">
        <f>ROUNDDOWN('단가조사(전기소방)'!G6*옵션!$D$11, 0)</f>
        <v>5036</v>
      </c>
      <c r="I6" s="35"/>
      <c r="J6" s="35"/>
      <c r="K6" s="35"/>
      <c r="L6" s="35">
        <f t="shared" si="0"/>
        <v>5036</v>
      </c>
      <c r="M6" s="57"/>
    </row>
    <row r="7" spans="1:13" ht="21.6" customHeight="1">
      <c r="B7" s="15" t="s">
        <v>323</v>
      </c>
      <c r="C7" s="13" t="s">
        <v>177</v>
      </c>
      <c r="D7" s="13" t="s">
        <v>167</v>
      </c>
      <c r="E7" s="13" t="s">
        <v>178</v>
      </c>
      <c r="F7" s="26" t="s">
        <v>169</v>
      </c>
      <c r="G7" s="24">
        <v>29</v>
      </c>
      <c r="H7" s="35">
        <f>ROUNDDOWN('단가조사(전기소방)'!G7*옵션!$D$11, 0)</f>
        <v>6441</v>
      </c>
      <c r="I7" s="35"/>
      <c r="J7" s="35"/>
      <c r="K7" s="35"/>
      <c r="L7" s="35">
        <f t="shared" si="0"/>
        <v>6441</v>
      </c>
      <c r="M7" s="57"/>
    </row>
    <row r="8" spans="1:13" ht="21.6" customHeight="1">
      <c r="B8" s="15" t="s">
        <v>324</v>
      </c>
      <c r="C8" s="13" t="s">
        <v>179</v>
      </c>
      <c r="D8" s="13" t="s">
        <v>180</v>
      </c>
      <c r="E8" s="13" t="s">
        <v>181</v>
      </c>
      <c r="F8" s="26" t="s">
        <v>169</v>
      </c>
      <c r="G8" s="24">
        <v>180</v>
      </c>
      <c r="H8" s="35">
        <f>ROUNDDOWN('단가조사(전기소방)'!G8*옵션!$D$11, 0)</f>
        <v>332</v>
      </c>
      <c r="I8" s="35"/>
      <c r="J8" s="35"/>
      <c r="K8" s="35"/>
      <c r="L8" s="35">
        <f t="shared" si="0"/>
        <v>332</v>
      </c>
      <c r="M8" s="57"/>
    </row>
    <row r="9" spans="1:13" ht="21.6" customHeight="1">
      <c r="B9" s="15" t="s">
        <v>325</v>
      </c>
      <c r="C9" s="13" t="s">
        <v>185</v>
      </c>
      <c r="D9" s="13" t="s">
        <v>180</v>
      </c>
      <c r="E9" s="13" t="s">
        <v>186</v>
      </c>
      <c r="F9" s="26" t="s">
        <v>169</v>
      </c>
      <c r="G9" s="24">
        <v>70</v>
      </c>
      <c r="H9" s="35">
        <f>ROUNDDOWN('단가조사(전기소방)'!G9*옵션!$D$11, 0)</f>
        <v>400</v>
      </c>
      <c r="I9" s="35"/>
      <c r="J9" s="35"/>
      <c r="K9" s="35"/>
      <c r="L9" s="35">
        <f t="shared" si="0"/>
        <v>400</v>
      </c>
      <c r="M9" s="57"/>
    </row>
    <row r="10" spans="1:13" ht="21.6" customHeight="1">
      <c r="B10" s="15" t="s">
        <v>326</v>
      </c>
      <c r="C10" s="13" t="s">
        <v>187</v>
      </c>
      <c r="D10" s="13" t="s">
        <v>180</v>
      </c>
      <c r="E10" s="13" t="s">
        <v>188</v>
      </c>
      <c r="F10" s="26" t="s">
        <v>169</v>
      </c>
      <c r="G10" s="24">
        <v>33</v>
      </c>
      <c r="H10" s="35">
        <f>ROUNDDOWN('단가조사(전기소방)'!G10*옵션!$D$11, 0)</f>
        <v>774</v>
      </c>
      <c r="I10" s="35"/>
      <c r="J10" s="35"/>
      <c r="K10" s="35"/>
      <c r="L10" s="35">
        <f t="shared" si="0"/>
        <v>774</v>
      </c>
      <c r="M10" s="57"/>
    </row>
    <row r="11" spans="1:13" ht="21.6" customHeight="1">
      <c r="B11" s="15" t="s">
        <v>327</v>
      </c>
      <c r="C11" s="13" t="s">
        <v>189</v>
      </c>
      <c r="D11" s="13" t="s">
        <v>180</v>
      </c>
      <c r="E11" s="13" t="s">
        <v>190</v>
      </c>
      <c r="F11" s="26" t="s">
        <v>169</v>
      </c>
      <c r="G11" s="24">
        <v>43</v>
      </c>
      <c r="H11" s="35">
        <f>ROUNDDOWN('단가조사(전기소방)'!G11*옵션!$D$11, 0)</f>
        <v>1121</v>
      </c>
      <c r="I11" s="35"/>
      <c r="J11" s="35"/>
      <c r="K11" s="35"/>
      <c r="L11" s="35">
        <f t="shared" si="0"/>
        <v>1121</v>
      </c>
      <c r="M11" s="57"/>
    </row>
    <row r="12" spans="1:13" ht="21.6" customHeight="1">
      <c r="B12" s="15" t="s">
        <v>328</v>
      </c>
      <c r="C12" s="13" t="s">
        <v>191</v>
      </c>
      <c r="D12" s="13" t="s">
        <v>192</v>
      </c>
      <c r="E12" s="13" t="s">
        <v>193</v>
      </c>
      <c r="F12" s="26" t="s">
        <v>169</v>
      </c>
      <c r="G12" s="24">
        <v>1213</v>
      </c>
      <c r="H12" s="35">
        <f>ROUNDDOWN('단가조사(전기소방)'!G12*옵션!$D$11, 0)</f>
        <v>170</v>
      </c>
      <c r="I12" s="35"/>
      <c r="J12" s="35"/>
      <c r="K12" s="35"/>
      <c r="L12" s="35">
        <f t="shared" si="0"/>
        <v>170</v>
      </c>
      <c r="M12" s="57"/>
    </row>
    <row r="13" spans="1:13" ht="21.6" customHeight="1">
      <c r="B13" s="15" t="s">
        <v>329</v>
      </c>
      <c r="C13" s="13" t="s">
        <v>196</v>
      </c>
      <c r="D13" s="13" t="s">
        <v>192</v>
      </c>
      <c r="E13" s="13" t="s">
        <v>197</v>
      </c>
      <c r="F13" s="26" t="s">
        <v>169</v>
      </c>
      <c r="G13" s="24">
        <v>28</v>
      </c>
      <c r="H13" s="35">
        <f>ROUNDDOWN('단가조사(전기소방)'!G13*옵션!$D$11, 0)</f>
        <v>250</v>
      </c>
      <c r="I13" s="35"/>
      <c r="J13" s="35"/>
      <c r="K13" s="35"/>
      <c r="L13" s="35">
        <f t="shared" si="0"/>
        <v>250</v>
      </c>
      <c r="M13" s="57"/>
    </row>
    <row r="14" spans="1:13" ht="21.6" customHeight="1">
      <c r="B14" s="15" t="s">
        <v>330</v>
      </c>
      <c r="C14" s="13" t="s">
        <v>198</v>
      </c>
      <c r="D14" s="13" t="s">
        <v>199</v>
      </c>
      <c r="E14" s="13" t="s">
        <v>200</v>
      </c>
      <c r="F14" s="26" t="s">
        <v>169</v>
      </c>
      <c r="G14" s="24">
        <v>88</v>
      </c>
      <c r="H14" s="35">
        <f>ROUNDDOWN('단가조사(전기소방)'!G14*옵션!$D$11, 0)</f>
        <v>400</v>
      </c>
      <c r="I14" s="35"/>
      <c r="J14" s="35"/>
      <c r="K14" s="35"/>
      <c r="L14" s="35">
        <f t="shared" si="0"/>
        <v>400</v>
      </c>
      <c r="M14" s="57"/>
    </row>
    <row r="15" spans="1:13" ht="21.6" customHeight="1">
      <c r="B15" s="15" t="s">
        <v>331</v>
      </c>
      <c r="C15" s="13" t="s">
        <v>201</v>
      </c>
      <c r="D15" s="13" t="s">
        <v>199</v>
      </c>
      <c r="E15" s="13" t="s">
        <v>202</v>
      </c>
      <c r="F15" s="26" t="s">
        <v>203</v>
      </c>
      <c r="G15" s="24">
        <v>122</v>
      </c>
      <c r="H15" s="35">
        <f>ROUNDDOWN('단가조사(전기소방)'!G15*옵션!$D$11, 0)</f>
        <v>340</v>
      </c>
      <c r="I15" s="35"/>
      <c r="J15" s="35"/>
      <c r="K15" s="35"/>
      <c r="L15" s="35">
        <f t="shared" si="0"/>
        <v>340</v>
      </c>
      <c r="M15" s="57"/>
    </row>
    <row r="16" spans="1:13" ht="21.6" customHeight="1">
      <c r="B16" s="15" t="s">
        <v>332</v>
      </c>
      <c r="C16" s="13" t="s">
        <v>205</v>
      </c>
      <c r="D16" s="13" t="s">
        <v>206</v>
      </c>
      <c r="E16" s="13" t="s">
        <v>207</v>
      </c>
      <c r="F16" s="26" t="s">
        <v>203</v>
      </c>
      <c r="G16" s="24">
        <v>112</v>
      </c>
      <c r="H16" s="35">
        <f>ROUNDDOWN('단가조사(전기소방)'!G16*옵션!$D$11, 0)</f>
        <v>704</v>
      </c>
      <c r="I16" s="35"/>
      <c r="J16" s="35"/>
      <c r="K16" s="35"/>
      <c r="L16" s="35">
        <f t="shared" si="0"/>
        <v>704</v>
      </c>
      <c r="M16" s="57"/>
    </row>
    <row r="17" spans="2:13" ht="21.6" customHeight="1">
      <c r="B17" s="15" t="s">
        <v>333</v>
      </c>
      <c r="C17" s="13" t="s">
        <v>211</v>
      </c>
      <c r="D17" s="13" t="s">
        <v>206</v>
      </c>
      <c r="E17" s="13" t="s">
        <v>212</v>
      </c>
      <c r="F17" s="26" t="s">
        <v>203</v>
      </c>
      <c r="G17" s="24">
        <v>23</v>
      </c>
      <c r="H17" s="35">
        <f>ROUNDDOWN('단가조사(전기소방)'!G17*옵션!$D$11, 0)</f>
        <v>811</v>
      </c>
      <c r="I17" s="35"/>
      <c r="J17" s="35"/>
      <c r="K17" s="35"/>
      <c r="L17" s="35">
        <f t="shared" si="0"/>
        <v>811</v>
      </c>
      <c r="M17" s="57"/>
    </row>
    <row r="18" spans="2:13" ht="21.6" customHeight="1">
      <c r="B18" s="15" t="s">
        <v>334</v>
      </c>
      <c r="C18" s="13" t="s">
        <v>213</v>
      </c>
      <c r="D18" s="13" t="s">
        <v>214</v>
      </c>
      <c r="E18" s="13" t="s">
        <v>215</v>
      </c>
      <c r="F18" s="26" t="s">
        <v>203</v>
      </c>
      <c r="G18" s="24">
        <v>41</v>
      </c>
      <c r="H18" s="35">
        <f>ROUNDDOWN('단가조사(전기소방)'!G18*옵션!$D$11, 0)</f>
        <v>583</v>
      </c>
      <c r="I18" s="35"/>
      <c r="J18" s="35"/>
      <c r="K18" s="35"/>
      <c r="L18" s="35">
        <f t="shared" si="0"/>
        <v>583</v>
      </c>
      <c r="M18" s="57"/>
    </row>
    <row r="19" spans="2:13" ht="21.6" customHeight="1">
      <c r="B19" s="15" t="s">
        <v>335</v>
      </c>
      <c r="C19" s="13" t="s">
        <v>216</v>
      </c>
      <c r="D19" s="13" t="s">
        <v>217</v>
      </c>
      <c r="E19" s="13" t="s">
        <v>218</v>
      </c>
      <c r="F19" s="26" t="s">
        <v>203</v>
      </c>
      <c r="G19" s="24">
        <v>90</v>
      </c>
      <c r="H19" s="35">
        <f>ROUNDDOWN('단가조사(전기소방)'!G19*옵션!$D$11, 0)</f>
        <v>286</v>
      </c>
      <c r="I19" s="35"/>
      <c r="J19" s="35"/>
      <c r="K19" s="35"/>
      <c r="L19" s="35">
        <f t="shared" si="0"/>
        <v>286</v>
      </c>
      <c r="M19" s="57"/>
    </row>
    <row r="20" spans="2:13" ht="21.6" customHeight="1">
      <c r="B20" s="15" t="s">
        <v>336</v>
      </c>
      <c r="C20" s="13" t="s">
        <v>219</v>
      </c>
      <c r="D20" s="13" t="s">
        <v>220</v>
      </c>
      <c r="E20" s="13" t="s">
        <v>221</v>
      </c>
      <c r="F20" s="26" t="s">
        <v>203</v>
      </c>
      <c r="G20" s="24">
        <v>1</v>
      </c>
      <c r="H20" s="35">
        <f>ROUNDDOWN('단가조사(전기소방)'!G20*옵션!$D$11, 0)</f>
        <v>49500</v>
      </c>
      <c r="I20" s="35"/>
      <c r="J20" s="35"/>
      <c r="K20" s="35"/>
      <c r="L20" s="35">
        <f t="shared" si="0"/>
        <v>49500</v>
      </c>
      <c r="M20" s="57"/>
    </row>
    <row r="21" spans="2:13" ht="21.6" customHeight="1">
      <c r="B21" s="15" t="s">
        <v>337</v>
      </c>
      <c r="C21" s="13" t="s">
        <v>222</v>
      </c>
      <c r="D21" s="13" t="s">
        <v>223</v>
      </c>
      <c r="E21" s="13" t="s">
        <v>224</v>
      </c>
      <c r="F21" s="26" t="s">
        <v>203</v>
      </c>
      <c r="G21" s="24">
        <v>26</v>
      </c>
      <c r="H21" s="35">
        <f>ROUNDDOWN('단가조사(전기소방)'!G21*옵션!$D$11, 0)</f>
        <v>340</v>
      </c>
      <c r="I21" s="35"/>
      <c r="J21" s="35"/>
      <c r="K21" s="35"/>
      <c r="L21" s="35">
        <f t="shared" si="0"/>
        <v>340</v>
      </c>
      <c r="M21" s="57"/>
    </row>
    <row r="22" spans="2:13" ht="21.6" customHeight="1">
      <c r="B22" s="15" t="s">
        <v>338</v>
      </c>
      <c r="C22" s="13" t="s">
        <v>226</v>
      </c>
      <c r="D22" s="13" t="s">
        <v>223</v>
      </c>
      <c r="E22" s="13" t="s">
        <v>227</v>
      </c>
      <c r="F22" s="26" t="s">
        <v>203</v>
      </c>
      <c r="G22" s="24">
        <v>24</v>
      </c>
      <c r="H22" s="35">
        <f>ROUNDDOWN('단가조사(전기소방)'!G22*옵션!$D$11, 0)</f>
        <v>350</v>
      </c>
      <c r="I22" s="35"/>
      <c r="J22" s="35"/>
      <c r="K22" s="35"/>
      <c r="L22" s="35">
        <f t="shared" si="0"/>
        <v>350</v>
      </c>
      <c r="M22" s="57"/>
    </row>
    <row r="23" spans="2:13" ht="21.6" customHeight="1">
      <c r="B23" s="15" t="s">
        <v>339</v>
      </c>
      <c r="C23" s="13" t="s">
        <v>228</v>
      </c>
      <c r="D23" s="13" t="s">
        <v>223</v>
      </c>
      <c r="E23" s="13" t="s">
        <v>229</v>
      </c>
      <c r="F23" s="26" t="s">
        <v>203</v>
      </c>
      <c r="G23" s="24">
        <v>19</v>
      </c>
      <c r="H23" s="35">
        <f>ROUNDDOWN('단가조사(전기소방)'!G23*옵션!$D$11, 0)</f>
        <v>391</v>
      </c>
      <c r="I23" s="35"/>
      <c r="J23" s="35"/>
      <c r="K23" s="35"/>
      <c r="L23" s="35">
        <f t="shared" si="0"/>
        <v>391</v>
      </c>
      <c r="M23" s="57"/>
    </row>
    <row r="24" spans="2:13" ht="21.6" customHeight="1">
      <c r="B24" s="15" t="s">
        <v>340</v>
      </c>
      <c r="C24" s="13" t="s">
        <v>230</v>
      </c>
      <c r="D24" s="13" t="s">
        <v>223</v>
      </c>
      <c r="E24" s="13" t="s">
        <v>231</v>
      </c>
      <c r="F24" s="26" t="s">
        <v>203</v>
      </c>
      <c r="G24" s="24">
        <v>17</v>
      </c>
      <c r="H24" s="35">
        <f>ROUNDDOWN('단가조사(전기소방)'!G24*옵션!$D$11, 0)</f>
        <v>402</v>
      </c>
      <c r="I24" s="35"/>
      <c r="J24" s="35"/>
      <c r="K24" s="35"/>
      <c r="L24" s="35">
        <f t="shared" si="0"/>
        <v>402</v>
      </c>
      <c r="M24" s="57"/>
    </row>
    <row r="25" spans="2:13" ht="21.6" customHeight="1">
      <c r="B25" s="15" t="s">
        <v>341</v>
      </c>
      <c r="C25" s="13" t="s">
        <v>232</v>
      </c>
      <c r="D25" s="13" t="s">
        <v>233</v>
      </c>
      <c r="E25" s="13" t="s">
        <v>234</v>
      </c>
      <c r="F25" s="26" t="s">
        <v>203</v>
      </c>
      <c r="G25" s="24">
        <v>86</v>
      </c>
      <c r="H25" s="35">
        <f>ROUNDDOWN('단가조사(전기소방)'!G25*옵션!$D$11, 0)</f>
        <v>1560</v>
      </c>
      <c r="I25" s="35"/>
      <c r="J25" s="35"/>
      <c r="K25" s="35"/>
      <c r="L25" s="35">
        <f t="shared" si="0"/>
        <v>1560</v>
      </c>
      <c r="M25" s="57"/>
    </row>
    <row r="26" spans="2:13" ht="21.6" customHeight="1">
      <c r="B26" s="15" t="s">
        <v>342</v>
      </c>
      <c r="C26" s="13" t="s">
        <v>236</v>
      </c>
      <c r="D26" s="13" t="s">
        <v>237</v>
      </c>
      <c r="E26" s="13" t="s">
        <v>238</v>
      </c>
      <c r="F26" s="26" t="s">
        <v>203</v>
      </c>
      <c r="G26" s="24">
        <v>86</v>
      </c>
      <c r="H26" s="35">
        <f>ROUNDDOWN('단가조사(전기소방)'!G26*옵션!$D$11, 0)</f>
        <v>1226</v>
      </c>
      <c r="I26" s="35"/>
      <c r="J26" s="35"/>
      <c r="K26" s="35"/>
      <c r="L26" s="35">
        <f t="shared" si="0"/>
        <v>1226</v>
      </c>
      <c r="M26" s="57"/>
    </row>
    <row r="27" spans="2:13" ht="21.6" customHeight="1">
      <c r="B27" s="15" t="s">
        <v>343</v>
      </c>
      <c r="C27" s="13" t="s">
        <v>240</v>
      </c>
      <c r="D27" s="13" t="s">
        <v>241</v>
      </c>
      <c r="E27" s="13" t="s">
        <v>242</v>
      </c>
      <c r="F27" s="26" t="s">
        <v>169</v>
      </c>
      <c r="G27" s="24">
        <v>2669</v>
      </c>
      <c r="H27" s="35">
        <f>ROUNDDOWN('단가조사(전기소방)'!G27*옵션!$D$11, 0)</f>
        <v>285</v>
      </c>
      <c r="I27" s="35"/>
      <c r="J27" s="35"/>
      <c r="K27" s="35"/>
      <c r="L27" s="35">
        <f t="shared" si="0"/>
        <v>285</v>
      </c>
      <c r="M27" s="57"/>
    </row>
    <row r="28" spans="2:13" ht="21.6" customHeight="1">
      <c r="B28" s="15" t="s">
        <v>344</v>
      </c>
      <c r="C28" s="13" t="s">
        <v>246</v>
      </c>
      <c r="D28" s="13" t="s">
        <v>241</v>
      </c>
      <c r="E28" s="13" t="s">
        <v>247</v>
      </c>
      <c r="F28" s="26" t="s">
        <v>169</v>
      </c>
      <c r="G28" s="24">
        <v>4273</v>
      </c>
      <c r="H28" s="35">
        <f>ROUNDDOWN('단가조사(전기소방)'!G28*옵션!$D$11, 0)</f>
        <v>418</v>
      </c>
      <c r="I28" s="35"/>
      <c r="J28" s="35"/>
      <c r="K28" s="35"/>
      <c r="L28" s="35">
        <f t="shared" si="0"/>
        <v>418</v>
      </c>
      <c r="M28" s="57"/>
    </row>
    <row r="29" spans="2:13" ht="21.6" customHeight="1">
      <c r="B29" s="15" t="s">
        <v>345</v>
      </c>
      <c r="C29" s="13" t="s">
        <v>248</v>
      </c>
      <c r="D29" s="13" t="s">
        <v>249</v>
      </c>
      <c r="E29" s="13" t="s">
        <v>250</v>
      </c>
      <c r="F29" s="26" t="s">
        <v>203</v>
      </c>
      <c r="G29" s="24">
        <v>60</v>
      </c>
      <c r="H29" s="35">
        <f>ROUNDDOWN('단가조사(전기소방)'!G29*옵션!$D$11, 0)</f>
        <v>5000</v>
      </c>
      <c r="I29" s="35"/>
      <c r="J29" s="35"/>
      <c r="K29" s="35"/>
      <c r="L29" s="35">
        <f t="shared" si="0"/>
        <v>5000</v>
      </c>
      <c r="M29" s="57"/>
    </row>
    <row r="30" spans="2:13" ht="21.6" customHeight="1">
      <c r="B30" s="15" t="s">
        <v>346</v>
      </c>
      <c r="C30" s="13" t="s">
        <v>254</v>
      </c>
      <c r="D30" s="13" t="s">
        <v>249</v>
      </c>
      <c r="E30" s="13" t="s">
        <v>255</v>
      </c>
      <c r="F30" s="26" t="s">
        <v>203</v>
      </c>
      <c r="G30" s="24">
        <v>2</v>
      </c>
      <c r="H30" s="35">
        <f>ROUNDDOWN('단가조사(전기소방)'!G30*옵션!$D$11, 0)</f>
        <v>5000</v>
      </c>
      <c r="I30" s="35"/>
      <c r="J30" s="35"/>
      <c r="K30" s="35"/>
      <c r="L30" s="35">
        <f t="shared" si="0"/>
        <v>5000</v>
      </c>
      <c r="M30" s="57"/>
    </row>
    <row r="31" spans="2:13" ht="21.6" customHeight="1">
      <c r="B31" s="15" t="s">
        <v>347</v>
      </c>
      <c r="C31" s="13" t="s">
        <v>256</v>
      </c>
      <c r="D31" s="13" t="s">
        <v>249</v>
      </c>
      <c r="E31" s="13" t="s">
        <v>257</v>
      </c>
      <c r="F31" s="26" t="s">
        <v>203</v>
      </c>
      <c r="G31" s="24">
        <v>28</v>
      </c>
      <c r="H31" s="35">
        <f>ROUNDDOWN('단가조사(전기소방)'!G31*옵션!$D$11, 0)</f>
        <v>25000</v>
      </c>
      <c r="I31" s="35"/>
      <c r="J31" s="35"/>
      <c r="K31" s="35"/>
      <c r="L31" s="35">
        <f t="shared" si="0"/>
        <v>25000</v>
      </c>
      <c r="M31" s="57"/>
    </row>
    <row r="32" spans="2:13" ht="21.6" customHeight="1">
      <c r="B32" s="15" t="s">
        <v>348</v>
      </c>
      <c r="C32" s="13" t="s">
        <v>259</v>
      </c>
      <c r="D32" s="13" t="s">
        <v>260</v>
      </c>
      <c r="E32" s="13" t="s">
        <v>261</v>
      </c>
      <c r="F32" s="26" t="s">
        <v>203</v>
      </c>
      <c r="G32" s="24">
        <v>28</v>
      </c>
      <c r="H32" s="35">
        <f>ROUNDDOWN('단가조사(전기소방)'!G32*옵션!$D$11, 0)</f>
        <v>100000</v>
      </c>
      <c r="I32" s="35"/>
      <c r="J32" s="35"/>
      <c r="K32" s="35"/>
      <c r="L32" s="35">
        <f t="shared" si="0"/>
        <v>100000</v>
      </c>
      <c r="M32" s="57"/>
    </row>
    <row r="33" spans="2:13" ht="21.6" customHeight="1">
      <c r="B33" s="15" t="s">
        <v>349</v>
      </c>
      <c r="C33" s="13" t="s">
        <v>262</v>
      </c>
      <c r="D33" s="13" t="s">
        <v>260</v>
      </c>
      <c r="E33" s="13" t="s">
        <v>263</v>
      </c>
      <c r="F33" s="26" t="s">
        <v>203</v>
      </c>
      <c r="G33" s="24">
        <v>11</v>
      </c>
      <c r="H33" s="35">
        <f>ROUNDDOWN('단가조사(전기소방)'!G33*옵션!$D$11, 0)</f>
        <v>150000</v>
      </c>
      <c r="I33" s="35"/>
      <c r="J33" s="35"/>
      <c r="K33" s="35"/>
      <c r="L33" s="35">
        <f t="shared" si="0"/>
        <v>150000</v>
      </c>
      <c r="M33" s="57"/>
    </row>
    <row r="34" spans="2:13" ht="21.6" customHeight="1">
      <c r="B34" s="15" t="s">
        <v>350</v>
      </c>
      <c r="C34" s="13" t="s">
        <v>264</v>
      </c>
      <c r="D34" s="13" t="s">
        <v>265</v>
      </c>
      <c r="E34" s="13" t="s">
        <v>266</v>
      </c>
      <c r="F34" s="26" t="s">
        <v>203</v>
      </c>
      <c r="G34" s="24">
        <v>11</v>
      </c>
      <c r="H34" s="35">
        <f>ROUNDDOWN('단가조사(전기소방)'!G34*옵션!$D$11, 0)</f>
        <v>100000</v>
      </c>
      <c r="I34" s="35"/>
      <c r="J34" s="35"/>
      <c r="K34" s="35"/>
      <c r="L34" s="35">
        <f t="shared" si="0"/>
        <v>100000</v>
      </c>
      <c r="M34" s="57"/>
    </row>
    <row r="35" spans="2:13" ht="21.6" customHeight="1">
      <c r="B35" s="15" t="s">
        <v>351</v>
      </c>
      <c r="C35" s="13" t="s">
        <v>268</v>
      </c>
      <c r="D35" s="13" t="s">
        <v>269</v>
      </c>
      <c r="E35" s="13" t="s">
        <v>270</v>
      </c>
      <c r="F35" s="26" t="s">
        <v>203</v>
      </c>
      <c r="G35" s="24">
        <v>13</v>
      </c>
      <c r="H35" s="35">
        <f>ROUNDDOWN('단가조사(전기소방)'!G35*옵션!$D$11, 0)</f>
        <v>160000</v>
      </c>
      <c r="I35" s="35"/>
      <c r="J35" s="35"/>
      <c r="K35" s="35"/>
      <c r="L35" s="35">
        <f t="shared" si="0"/>
        <v>160000</v>
      </c>
      <c r="M35" s="57"/>
    </row>
    <row r="36" spans="2:13" ht="21.6" customHeight="1">
      <c r="B36" s="15" t="s">
        <v>352</v>
      </c>
      <c r="C36" s="13" t="s">
        <v>272</v>
      </c>
      <c r="D36" s="13" t="s">
        <v>273</v>
      </c>
      <c r="E36" s="13" t="s">
        <v>274</v>
      </c>
      <c r="F36" s="26" t="s">
        <v>203</v>
      </c>
      <c r="G36" s="24">
        <v>7</v>
      </c>
      <c r="H36" s="35">
        <f>ROUNDDOWN('단가조사(전기소방)'!G36*옵션!$D$11, 0)</f>
        <v>5000</v>
      </c>
      <c r="I36" s="35"/>
      <c r="J36" s="35"/>
      <c r="K36" s="35"/>
      <c r="L36" s="35">
        <f t="shared" si="0"/>
        <v>5000</v>
      </c>
      <c r="M36" s="57"/>
    </row>
    <row r="37" spans="2:13" ht="21.6" customHeight="1">
      <c r="B37" s="15" t="s">
        <v>353</v>
      </c>
      <c r="C37" s="13" t="s">
        <v>275</v>
      </c>
      <c r="D37" s="13" t="s">
        <v>276</v>
      </c>
      <c r="E37" s="13" t="s">
        <v>277</v>
      </c>
      <c r="F37" s="26" t="s">
        <v>203</v>
      </c>
      <c r="G37" s="24">
        <v>7</v>
      </c>
      <c r="H37" s="35">
        <f>ROUNDDOWN('단가조사(전기소방)'!G37*옵션!$D$11, 0)</f>
        <v>6000</v>
      </c>
      <c r="I37" s="35"/>
      <c r="J37" s="35"/>
      <c r="K37" s="35"/>
      <c r="L37" s="35">
        <f t="shared" si="0"/>
        <v>6000</v>
      </c>
      <c r="M37" s="57"/>
    </row>
    <row r="38" spans="2:13" ht="21.6" customHeight="1">
      <c r="B38" s="15" t="s">
        <v>354</v>
      </c>
      <c r="C38" s="13" t="s">
        <v>278</v>
      </c>
      <c r="D38" s="13" t="s">
        <v>279</v>
      </c>
      <c r="E38" s="13" t="s">
        <v>277</v>
      </c>
      <c r="F38" s="26" t="s">
        <v>203</v>
      </c>
      <c r="G38" s="24">
        <v>7</v>
      </c>
      <c r="H38" s="35">
        <f>ROUNDDOWN('단가조사(전기소방)'!G38*옵션!$D$11, 0)</f>
        <v>2000</v>
      </c>
      <c r="I38" s="35"/>
      <c r="J38" s="35"/>
      <c r="K38" s="35"/>
      <c r="L38" s="35">
        <f t="shared" si="0"/>
        <v>2000</v>
      </c>
      <c r="M38" s="57"/>
    </row>
    <row r="39" spans="2:13" ht="21.6" customHeight="1">
      <c r="B39" s="15" t="s">
        <v>355</v>
      </c>
      <c r="C39" s="13" t="s">
        <v>280</v>
      </c>
      <c r="D39" s="13" t="s">
        <v>281</v>
      </c>
      <c r="E39" s="13" t="s">
        <v>277</v>
      </c>
      <c r="F39" s="26" t="s">
        <v>203</v>
      </c>
      <c r="G39" s="24">
        <v>7</v>
      </c>
      <c r="H39" s="35">
        <f>ROUNDDOWN('단가조사(전기소방)'!G39*옵션!$D$11, 0)</f>
        <v>25000</v>
      </c>
      <c r="I39" s="35"/>
      <c r="J39" s="35"/>
      <c r="K39" s="35"/>
      <c r="L39" s="35">
        <f t="shared" si="0"/>
        <v>25000</v>
      </c>
      <c r="M39" s="57"/>
    </row>
    <row r="40" spans="2:13" ht="21.6" customHeight="1">
      <c r="B40" s="15" t="s">
        <v>356</v>
      </c>
      <c r="C40" s="13" t="s">
        <v>283</v>
      </c>
      <c r="D40" s="13" t="s">
        <v>284</v>
      </c>
      <c r="E40" s="13"/>
      <c r="F40" s="26" t="s">
        <v>203</v>
      </c>
      <c r="G40" s="24">
        <v>24</v>
      </c>
      <c r="H40" s="35">
        <f>ROUNDDOWN('단가조사(전기소방)'!G40*옵션!$D$11, 0)</f>
        <v>40000</v>
      </c>
      <c r="I40" s="35"/>
      <c r="J40" s="35"/>
      <c r="K40" s="35"/>
      <c r="L40" s="35">
        <f t="shared" si="0"/>
        <v>40000</v>
      </c>
      <c r="M40" s="57"/>
    </row>
    <row r="41" spans="2:13" ht="21.6" customHeight="1">
      <c r="B41" s="15" t="s">
        <v>357</v>
      </c>
      <c r="C41" s="13" t="s">
        <v>285</v>
      </c>
      <c r="D41" s="13" t="s">
        <v>286</v>
      </c>
      <c r="E41" s="13" t="s">
        <v>287</v>
      </c>
      <c r="F41" s="26" t="s">
        <v>203</v>
      </c>
      <c r="G41" s="24">
        <v>7</v>
      </c>
      <c r="H41" s="35">
        <f>ROUNDDOWN('단가조사(전기소방)'!G41*옵션!$D$11, 0)</f>
        <v>3200</v>
      </c>
      <c r="I41" s="35"/>
      <c r="J41" s="35"/>
      <c r="K41" s="35"/>
      <c r="L41" s="35">
        <f t="shared" si="0"/>
        <v>3200</v>
      </c>
      <c r="M41" s="57"/>
    </row>
    <row r="42" spans="2:13" ht="21.6" customHeight="1">
      <c r="B42" s="15" t="s">
        <v>358</v>
      </c>
      <c r="C42" s="13" t="s">
        <v>289</v>
      </c>
      <c r="D42" s="13" t="s">
        <v>290</v>
      </c>
      <c r="E42" s="13" t="s">
        <v>291</v>
      </c>
      <c r="F42" s="26" t="s">
        <v>292</v>
      </c>
      <c r="G42" s="24">
        <v>1</v>
      </c>
      <c r="H42" s="35">
        <f>ROUNDDOWN('단가조사(전기소방)'!G42*옵션!$D$11, 0)</f>
        <v>500000</v>
      </c>
      <c r="I42" s="35"/>
      <c r="J42" s="35"/>
      <c r="K42" s="35"/>
      <c r="L42" s="35">
        <f t="shared" si="0"/>
        <v>500000</v>
      </c>
      <c r="M42" s="57"/>
    </row>
    <row r="43" spans="2:13" ht="21.6" customHeight="1">
      <c r="B43" s="15" t="s">
        <v>359</v>
      </c>
      <c r="C43" s="13" t="s">
        <v>293</v>
      </c>
      <c r="D43" s="13" t="s">
        <v>294</v>
      </c>
      <c r="E43" s="13" t="s">
        <v>277</v>
      </c>
      <c r="F43" s="26" t="s">
        <v>203</v>
      </c>
      <c r="G43" s="24">
        <v>2</v>
      </c>
      <c r="H43" s="35">
        <f>ROUNDDOWN('단가조사(전기소방)'!G43*옵션!$D$11, 0)</f>
        <v>55000</v>
      </c>
      <c r="I43" s="35"/>
      <c r="J43" s="35"/>
      <c r="K43" s="35"/>
      <c r="L43" s="35">
        <f t="shared" si="0"/>
        <v>55000</v>
      </c>
      <c r="M43" s="57"/>
    </row>
    <row r="44" spans="2:13" ht="21.6" customHeight="1">
      <c r="B44" s="15" t="s">
        <v>360</v>
      </c>
      <c r="C44" s="13" t="s">
        <v>295</v>
      </c>
      <c r="D44" s="13" t="s">
        <v>296</v>
      </c>
      <c r="E44" s="13" t="s">
        <v>297</v>
      </c>
      <c r="F44" s="26" t="s">
        <v>298</v>
      </c>
      <c r="G44" s="24">
        <v>1</v>
      </c>
      <c r="H44" s="35">
        <f>ROUNDDOWN('단가조사(전기소방)'!G44*옵션!$D$11, 0)</f>
        <v>30000</v>
      </c>
      <c r="I44" s="35"/>
      <c r="J44" s="35"/>
      <c r="K44" s="35"/>
      <c r="L44" s="35">
        <f t="shared" si="0"/>
        <v>30000</v>
      </c>
      <c r="M44" s="57"/>
    </row>
    <row r="45" spans="2:13" ht="21.6" customHeight="1">
      <c r="B45" s="15" t="s">
        <v>361</v>
      </c>
      <c r="C45" s="13" t="s">
        <v>299</v>
      </c>
      <c r="D45" s="13" t="s">
        <v>300</v>
      </c>
      <c r="E45" s="13" t="s">
        <v>301</v>
      </c>
      <c r="F45" s="26" t="s">
        <v>203</v>
      </c>
      <c r="G45" s="24">
        <v>1</v>
      </c>
      <c r="H45" s="35">
        <f>ROUNDDOWN('단가조사(전기소방)'!G45*옵션!$D$11, 0)</f>
        <v>296466</v>
      </c>
      <c r="I45" s="35"/>
      <c r="J45" s="35"/>
      <c r="K45" s="35"/>
      <c r="L45" s="35">
        <f t="shared" si="0"/>
        <v>296466</v>
      </c>
      <c r="M45" s="57"/>
    </row>
    <row r="46" spans="2:13" ht="21.6" customHeight="1">
      <c r="B46" s="15" t="s">
        <v>362</v>
      </c>
      <c r="C46" s="13" t="s">
        <v>302</v>
      </c>
      <c r="D46" s="13" t="s">
        <v>303</v>
      </c>
      <c r="E46" s="13" t="s">
        <v>304</v>
      </c>
      <c r="F46" s="26" t="s">
        <v>203</v>
      </c>
      <c r="G46" s="24">
        <v>7</v>
      </c>
      <c r="H46" s="35">
        <f>ROUNDDOWN('단가조사(전기소방)'!G46*옵션!$D$11, 0)</f>
        <v>1900</v>
      </c>
      <c r="I46" s="35"/>
      <c r="J46" s="35"/>
      <c r="K46" s="35"/>
      <c r="L46" s="35">
        <f t="shared" si="0"/>
        <v>1900</v>
      </c>
      <c r="M46" s="57"/>
    </row>
    <row r="47" spans="2:13" ht="21.6" customHeight="1">
      <c r="B47" s="15" t="s">
        <v>363</v>
      </c>
      <c r="C47" s="13" t="s">
        <v>306</v>
      </c>
      <c r="D47" s="13" t="s">
        <v>307</v>
      </c>
      <c r="E47" s="13" t="s">
        <v>308</v>
      </c>
      <c r="F47" s="26" t="s">
        <v>309</v>
      </c>
      <c r="G47" s="24">
        <v>172</v>
      </c>
      <c r="H47" s="35">
        <f>ROUNDDOWN('단가조사(전기소방)'!G47*옵션!$D$11, 0)</f>
        <v>28</v>
      </c>
      <c r="I47" s="35"/>
      <c r="J47" s="35"/>
      <c r="K47" s="35"/>
      <c r="L47" s="35">
        <f t="shared" si="0"/>
        <v>28</v>
      </c>
      <c r="M47" s="57"/>
    </row>
    <row r="48" spans="2:13" ht="21.6" customHeight="1">
      <c r="B48" s="15" t="s">
        <v>364</v>
      </c>
      <c r="C48" s="13" t="s">
        <v>311</v>
      </c>
      <c r="D48" s="13" t="s">
        <v>312</v>
      </c>
      <c r="E48" s="13" t="s">
        <v>313</v>
      </c>
      <c r="F48" s="26" t="s">
        <v>309</v>
      </c>
      <c r="G48" s="24">
        <v>172</v>
      </c>
      <c r="H48" s="35">
        <f>ROUNDDOWN('단가조사(전기소방)'!G48*옵션!$D$11, 0)</f>
        <v>10</v>
      </c>
      <c r="I48" s="35"/>
      <c r="J48" s="35"/>
      <c r="K48" s="35"/>
      <c r="L48" s="35">
        <f t="shared" si="0"/>
        <v>10</v>
      </c>
      <c r="M48" s="57"/>
    </row>
    <row r="49" spans="2:13" ht="21.6" customHeight="1">
      <c r="B49" s="15" t="s">
        <v>365</v>
      </c>
      <c r="C49" s="13" t="s">
        <v>314</v>
      </c>
      <c r="D49" s="13" t="s">
        <v>315</v>
      </c>
      <c r="E49" s="13" t="s">
        <v>316</v>
      </c>
      <c r="F49" s="26" t="s">
        <v>317</v>
      </c>
      <c r="G49" s="24">
        <v>236.39</v>
      </c>
      <c r="H49" s="35"/>
      <c r="I49" s="35">
        <f>ROUNDDOWN('단가조사(전기소방)'!G49, 0)</f>
        <v>265406</v>
      </c>
      <c r="J49" s="35"/>
      <c r="K49" s="35"/>
      <c r="L49" s="35">
        <f t="shared" si="0"/>
        <v>265406</v>
      </c>
      <c r="M49" s="57"/>
    </row>
    <row r="50" spans="2:13" ht="21.6" customHeight="1">
      <c r="C50" s="13"/>
      <c r="D50" s="13"/>
      <c r="E50" s="13"/>
      <c r="F50" s="26"/>
      <c r="G50" s="24"/>
      <c r="H50" s="35"/>
      <c r="I50" s="35"/>
      <c r="J50" s="35"/>
      <c r="K50" s="35"/>
      <c r="L50" s="35"/>
      <c r="M50" s="57"/>
    </row>
    <row r="51" spans="2:13" ht="21.6" customHeight="1">
      <c r="C51" s="13"/>
      <c r="D51" s="13"/>
      <c r="E51" s="13"/>
      <c r="F51" s="26"/>
      <c r="G51" s="24"/>
      <c r="H51" s="35"/>
      <c r="I51" s="35"/>
      <c r="J51" s="35"/>
      <c r="K51" s="35"/>
      <c r="L51" s="35"/>
      <c r="M51" s="57"/>
    </row>
    <row r="52" spans="2:13" ht="21.6" customHeight="1">
      <c r="C52" s="13"/>
      <c r="D52" s="13"/>
      <c r="E52" s="13"/>
      <c r="F52" s="26"/>
      <c r="G52" s="24"/>
      <c r="H52" s="35"/>
      <c r="I52" s="35"/>
      <c r="J52" s="35"/>
      <c r="K52" s="35"/>
      <c r="L52" s="35"/>
      <c r="M52" s="57"/>
    </row>
    <row r="53" spans="2:13" ht="21.6" customHeight="1">
      <c r="C53" s="13"/>
      <c r="D53" s="13"/>
      <c r="E53" s="13"/>
      <c r="F53" s="26"/>
      <c r="G53" s="24"/>
      <c r="H53" s="35"/>
      <c r="I53" s="35"/>
      <c r="J53" s="35"/>
      <c r="K53" s="35"/>
      <c r="L53" s="35"/>
      <c r="M53" s="57"/>
    </row>
    <row r="54" spans="2:13" ht="21.6" customHeight="1">
      <c r="C54" s="13"/>
      <c r="D54" s="13"/>
      <c r="E54" s="13"/>
      <c r="F54" s="26"/>
      <c r="G54" s="24"/>
      <c r="H54" s="35"/>
      <c r="I54" s="35"/>
      <c r="J54" s="35"/>
      <c r="K54" s="35"/>
      <c r="L54" s="35"/>
      <c r="M54" s="57"/>
    </row>
    <row r="55" spans="2:13" ht="21.6" customHeight="1">
      <c r="C55" s="13"/>
      <c r="D55" s="13"/>
      <c r="E55" s="13"/>
      <c r="F55" s="26"/>
      <c r="G55" s="24"/>
      <c r="H55" s="35"/>
      <c r="I55" s="35"/>
      <c r="J55" s="35"/>
      <c r="K55" s="35"/>
      <c r="L55" s="35"/>
      <c r="M55" s="57"/>
    </row>
    <row r="56" spans="2:13" ht="21.6" customHeight="1">
      <c r="C56" s="62"/>
      <c r="D56" s="62"/>
      <c r="E56" s="62"/>
      <c r="G56" s="63"/>
    </row>
  </sheetData>
  <mergeCells count="13">
    <mergeCell ref="L2:L3"/>
    <mergeCell ref="M2:M3"/>
    <mergeCell ref="K2:K3"/>
    <mergeCell ref="K1:L1"/>
    <mergeCell ref="I2:I3"/>
    <mergeCell ref="J2:J3"/>
    <mergeCell ref="C1:H1"/>
    <mergeCell ref="C2:C3"/>
    <mergeCell ref="D2:D3"/>
    <mergeCell ref="E2:E3"/>
    <mergeCell ref="F2:F3"/>
    <mergeCell ref="G2:G3"/>
    <mergeCell ref="H2:H3"/>
  </mergeCells>
  <phoneticPr fontId="7" type="noConversion"/>
  <printOptions horizontalCentered="1" verticalCentered="1"/>
  <pageMargins left="0.74803149606299213" right="0.35433070866141736" top="0.59055118110236227" bottom="0.59055118110236227" header="0.51181102362204722" footer="0.47244094488188981"/>
  <pageSetup paperSize="9" scale="80" orientation="landscape" r:id="rId1"/>
  <headerFooter alignWithMargins="0"/>
</worksheet>
</file>

<file path=xl/worksheets/sheet24.xml><?xml version="1.0" encoding="utf-8"?>
<worksheet xmlns="http://schemas.openxmlformats.org/spreadsheetml/2006/main" xmlns:r="http://schemas.openxmlformats.org/officeDocument/2006/relationships">
  <dimension ref="B1:M15"/>
  <sheetViews>
    <sheetView view="pageBreakPreview" zoomScaleNormal="75" zoomScaleSheetLayoutView="100" workbookViewId="0">
      <selection activeCell="B4" sqref="B4:T4"/>
    </sheetView>
  </sheetViews>
  <sheetFormatPr defaultColWidth="6.77734375" defaultRowHeight="13.5"/>
  <cols>
    <col min="1" max="1" width="7.88671875" style="138" customWidth="1"/>
    <col min="2" max="256" width="6.77734375" style="138"/>
    <col min="257" max="257" width="7.88671875" style="138" customWidth="1"/>
    <col min="258" max="512" width="6.77734375" style="138"/>
    <col min="513" max="513" width="7.88671875" style="138" customWidth="1"/>
    <col min="514" max="768" width="6.77734375" style="138"/>
    <col min="769" max="769" width="7.88671875" style="138" customWidth="1"/>
    <col min="770" max="1024" width="6.77734375" style="138"/>
    <col min="1025" max="1025" width="7.88671875" style="138" customWidth="1"/>
    <col min="1026" max="1280" width="6.77734375" style="138"/>
    <col min="1281" max="1281" width="7.88671875" style="138" customWidth="1"/>
    <col min="1282" max="1536" width="6.77734375" style="138"/>
    <col min="1537" max="1537" width="7.88671875" style="138" customWidth="1"/>
    <col min="1538" max="1792" width="6.77734375" style="138"/>
    <col min="1793" max="1793" width="7.88671875" style="138" customWidth="1"/>
    <col min="1794" max="2048" width="6.77734375" style="138"/>
    <col min="2049" max="2049" width="7.88671875" style="138" customWidth="1"/>
    <col min="2050" max="2304" width="6.77734375" style="138"/>
    <col min="2305" max="2305" width="7.88671875" style="138" customWidth="1"/>
    <col min="2306" max="2560" width="6.77734375" style="138"/>
    <col min="2561" max="2561" width="7.88671875" style="138" customWidth="1"/>
    <col min="2562" max="2816" width="6.77734375" style="138"/>
    <col min="2817" max="2817" width="7.88671875" style="138" customWidth="1"/>
    <col min="2818" max="3072" width="6.77734375" style="138"/>
    <col min="3073" max="3073" width="7.88671875" style="138" customWidth="1"/>
    <col min="3074" max="3328" width="6.77734375" style="138"/>
    <col min="3329" max="3329" width="7.88671875" style="138" customWidth="1"/>
    <col min="3330" max="3584" width="6.77734375" style="138"/>
    <col min="3585" max="3585" width="7.88671875" style="138" customWidth="1"/>
    <col min="3586" max="3840" width="6.77734375" style="138"/>
    <col min="3841" max="3841" width="7.88671875" style="138" customWidth="1"/>
    <col min="3842" max="4096" width="6.77734375" style="138"/>
    <col min="4097" max="4097" width="7.88671875" style="138" customWidth="1"/>
    <col min="4098" max="4352" width="6.77734375" style="138"/>
    <col min="4353" max="4353" width="7.88671875" style="138" customWidth="1"/>
    <col min="4354" max="4608" width="6.77734375" style="138"/>
    <col min="4609" max="4609" width="7.88671875" style="138" customWidth="1"/>
    <col min="4610" max="4864" width="6.77734375" style="138"/>
    <col min="4865" max="4865" width="7.88671875" style="138" customWidth="1"/>
    <col min="4866" max="5120" width="6.77734375" style="138"/>
    <col min="5121" max="5121" width="7.88671875" style="138" customWidth="1"/>
    <col min="5122" max="5376" width="6.77734375" style="138"/>
    <col min="5377" max="5377" width="7.88671875" style="138" customWidth="1"/>
    <col min="5378" max="5632" width="6.77734375" style="138"/>
    <col min="5633" max="5633" width="7.88671875" style="138" customWidth="1"/>
    <col min="5634" max="5888" width="6.77734375" style="138"/>
    <col min="5889" max="5889" width="7.88671875" style="138" customWidth="1"/>
    <col min="5890" max="6144" width="6.77734375" style="138"/>
    <col min="6145" max="6145" width="7.88671875" style="138" customWidth="1"/>
    <col min="6146" max="6400" width="6.77734375" style="138"/>
    <col min="6401" max="6401" width="7.88671875" style="138" customWidth="1"/>
    <col min="6402" max="6656" width="6.77734375" style="138"/>
    <col min="6657" max="6657" width="7.88671875" style="138" customWidth="1"/>
    <col min="6658" max="6912" width="6.77734375" style="138"/>
    <col min="6913" max="6913" width="7.88671875" style="138" customWidth="1"/>
    <col min="6914" max="7168" width="6.77734375" style="138"/>
    <col min="7169" max="7169" width="7.88671875" style="138" customWidth="1"/>
    <col min="7170" max="7424" width="6.77734375" style="138"/>
    <col min="7425" max="7425" width="7.88671875" style="138" customWidth="1"/>
    <col min="7426" max="7680" width="6.77734375" style="138"/>
    <col min="7681" max="7681" width="7.88671875" style="138" customWidth="1"/>
    <col min="7682" max="7936" width="6.77734375" style="138"/>
    <col min="7937" max="7937" width="7.88671875" style="138" customWidth="1"/>
    <col min="7938" max="8192" width="6.77734375" style="138"/>
    <col min="8193" max="8193" width="7.88671875" style="138" customWidth="1"/>
    <col min="8194" max="8448" width="6.77734375" style="138"/>
    <col min="8449" max="8449" width="7.88671875" style="138" customWidth="1"/>
    <col min="8450" max="8704" width="6.77734375" style="138"/>
    <col min="8705" max="8705" width="7.88671875" style="138" customWidth="1"/>
    <col min="8706" max="8960" width="6.77734375" style="138"/>
    <col min="8961" max="8961" width="7.88671875" style="138" customWidth="1"/>
    <col min="8962" max="9216" width="6.77734375" style="138"/>
    <col min="9217" max="9217" width="7.88671875" style="138" customWidth="1"/>
    <col min="9218" max="9472" width="6.77734375" style="138"/>
    <col min="9473" max="9473" width="7.88671875" style="138" customWidth="1"/>
    <col min="9474" max="9728" width="6.77734375" style="138"/>
    <col min="9729" max="9729" width="7.88671875" style="138" customWidth="1"/>
    <col min="9730" max="9984" width="6.77734375" style="138"/>
    <col min="9985" max="9985" width="7.88671875" style="138" customWidth="1"/>
    <col min="9986" max="10240" width="6.77734375" style="138"/>
    <col min="10241" max="10241" width="7.88671875" style="138" customWidth="1"/>
    <col min="10242" max="10496" width="6.77734375" style="138"/>
    <col min="10497" max="10497" width="7.88671875" style="138" customWidth="1"/>
    <col min="10498" max="10752" width="6.77734375" style="138"/>
    <col min="10753" max="10753" width="7.88671875" style="138" customWidth="1"/>
    <col min="10754" max="11008" width="6.77734375" style="138"/>
    <col min="11009" max="11009" width="7.88671875" style="138" customWidth="1"/>
    <col min="11010" max="11264" width="6.77734375" style="138"/>
    <col min="11265" max="11265" width="7.88671875" style="138" customWidth="1"/>
    <col min="11266" max="11520" width="6.77734375" style="138"/>
    <col min="11521" max="11521" width="7.88671875" style="138" customWidth="1"/>
    <col min="11522" max="11776" width="6.77734375" style="138"/>
    <col min="11777" max="11777" width="7.88671875" style="138" customWidth="1"/>
    <col min="11778" max="12032" width="6.77734375" style="138"/>
    <col min="12033" max="12033" width="7.88671875" style="138" customWidth="1"/>
    <col min="12034" max="12288" width="6.77734375" style="138"/>
    <col min="12289" max="12289" width="7.88671875" style="138" customWidth="1"/>
    <col min="12290" max="12544" width="6.77734375" style="138"/>
    <col min="12545" max="12545" width="7.88671875" style="138" customWidth="1"/>
    <col min="12546" max="12800" width="6.77734375" style="138"/>
    <col min="12801" max="12801" width="7.88671875" style="138" customWidth="1"/>
    <col min="12802" max="13056" width="6.77734375" style="138"/>
    <col min="13057" max="13057" width="7.88671875" style="138" customWidth="1"/>
    <col min="13058" max="13312" width="6.77734375" style="138"/>
    <col min="13313" max="13313" width="7.88671875" style="138" customWidth="1"/>
    <col min="13314" max="13568" width="6.77734375" style="138"/>
    <col min="13569" max="13569" width="7.88671875" style="138" customWidth="1"/>
    <col min="13570" max="13824" width="6.77734375" style="138"/>
    <col min="13825" max="13825" width="7.88671875" style="138" customWidth="1"/>
    <col min="13826" max="14080" width="6.77734375" style="138"/>
    <col min="14081" max="14081" width="7.88671875" style="138" customWidth="1"/>
    <col min="14082" max="14336" width="6.77734375" style="138"/>
    <col min="14337" max="14337" width="7.88671875" style="138" customWidth="1"/>
    <col min="14338" max="14592" width="6.77734375" style="138"/>
    <col min="14593" max="14593" width="7.88671875" style="138" customWidth="1"/>
    <col min="14594" max="14848" width="6.77734375" style="138"/>
    <col min="14849" max="14849" width="7.88671875" style="138" customWidth="1"/>
    <col min="14850" max="15104" width="6.77734375" style="138"/>
    <col min="15105" max="15105" width="7.88671875" style="138" customWidth="1"/>
    <col min="15106" max="15360" width="6.77734375" style="138"/>
    <col min="15361" max="15361" width="7.88671875" style="138" customWidth="1"/>
    <col min="15362" max="15616" width="6.77734375" style="138"/>
    <col min="15617" max="15617" width="7.88671875" style="138" customWidth="1"/>
    <col min="15618" max="15872" width="6.77734375" style="138"/>
    <col min="15873" max="15873" width="7.88671875" style="138" customWidth="1"/>
    <col min="15874" max="16128" width="6.77734375" style="138"/>
    <col min="16129" max="16129" width="7.88671875" style="138" customWidth="1"/>
    <col min="16130" max="16384" width="6.77734375" style="138"/>
  </cols>
  <sheetData>
    <row r="1" spans="2:13" ht="13.5" customHeight="1">
      <c r="B1" s="137"/>
      <c r="C1" s="137"/>
      <c r="D1" s="137"/>
      <c r="E1" s="137"/>
      <c r="F1" s="137"/>
      <c r="G1" s="137"/>
      <c r="H1" s="137"/>
      <c r="I1" s="137"/>
    </row>
    <row r="2" spans="2:13" ht="32.25" customHeight="1">
      <c r="B2" s="137"/>
      <c r="C2" s="137"/>
      <c r="D2" s="137"/>
      <c r="E2" s="137"/>
      <c r="F2" s="137"/>
      <c r="G2" s="137"/>
      <c r="H2" s="137"/>
      <c r="I2" s="137"/>
    </row>
    <row r="3" spans="2:13" ht="66.75" customHeight="1">
      <c r="B3" s="166" t="s">
        <v>1550</v>
      </c>
      <c r="C3" s="166"/>
      <c r="D3" s="166"/>
      <c r="E3" s="166"/>
      <c r="F3" s="166"/>
      <c r="G3" s="166"/>
      <c r="H3" s="166"/>
      <c r="I3" s="166"/>
      <c r="J3" s="166"/>
      <c r="K3" s="166"/>
      <c r="L3" s="166"/>
      <c r="M3" s="166"/>
    </row>
    <row r="4" spans="2:13" ht="43.5" customHeight="1">
      <c r="B4" s="167" t="s">
        <v>1549</v>
      </c>
      <c r="C4" s="167"/>
      <c r="D4" s="167"/>
      <c r="E4" s="167"/>
      <c r="F4" s="167"/>
      <c r="G4" s="167"/>
      <c r="H4" s="167"/>
      <c r="I4" s="167"/>
      <c r="J4" s="167"/>
      <c r="K4" s="167"/>
      <c r="L4" s="167"/>
      <c r="M4" s="167"/>
    </row>
    <row r="5" spans="2:13" ht="9.9499999999999993" customHeight="1">
      <c r="B5" s="139" t="s">
        <v>1542</v>
      </c>
      <c r="C5" s="139"/>
      <c r="D5" s="139"/>
      <c r="E5" s="139"/>
      <c r="F5" s="139"/>
      <c r="G5" s="139"/>
      <c r="H5" s="139"/>
      <c r="I5" s="139"/>
      <c r="J5" s="140"/>
      <c r="K5" s="140"/>
      <c r="L5" s="140"/>
      <c r="M5" s="140"/>
    </row>
    <row r="6" spans="2:13" ht="34.5" customHeight="1">
      <c r="B6" s="165"/>
      <c r="C6" s="165"/>
      <c r="D6" s="165"/>
      <c r="E6" s="165"/>
      <c r="F6" s="165"/>
      <c r="G6" s="165"/>
      <c r="H6" s="165"/>
      <c r="I6" s="165"/>
      <c r="J6" s="165"/>
      <c r="K6" s="165"/>
      <c r="L6" s="165"/>
      <c r="M6" s="165"/>
    </row>
    <row r="7" spans="2:13" ht="21.75" customHeight="1">
      <c r="B7" s="165"/>
      <c r="C7" s="165"/>
      <c r="D7" s="165"/>
      <c r="E7" s="165"/>
      <c r="F7" s="165"/>
      <c r="G7" s="165"/>
      <c r="H7" s="165"/>
      <c r="I7" s="165"/>
      <c r="J7" s="165"/>
      <c r="K7" s="165"/>
      <c r="L7" s="165"/>
      <c r="M7" s="165"/>
    </row>
    <row r="8" spans="2:13" ht="20.100000000000001" customHeight="1">
      <c r="B8" s="139"/>
      <c r="C8" s="139"/>
      <c r="D8" s="139"/>
      <c r="E8" s="139"/>
      <c r="F8" s="139"/>
      <c r="G8" s="139"/>
      <c r="H8" s="139"/>
      <c r="I8" s="139"/>
      <c r="J8" s="140"/>
      <c r="K8" s="140"/>
      <c r="L8" s="140"/>
      <c r="M8" s="140"/>
    </row>
    <row r="9" spans="2:13" ht="20.100000000000001" customHeight="1">
      <c r="B9" s="139"/>
      <c r="C9" s="139"/>
      <c r="D9" s="139"/>
      <c r="E9" s="139"/>
      <c r="F9" s="139"/>
      <c r="G9" s="139"/>
      <c r="H9" s="139"/>
      <c r="I9" s="139"/>
      <c r="J9" s="140"/>
      <c r="K9" s="140"/>
      <c r="L9" s="140"/>
      <c r="M9" s="140"/>
    </row>
    <row r="10" spans="2:13" ht="17.25" customHeight="1">
      <c r="B10" s="139"/>
      <c r="C10" s="139"/>
      <c r="D10" s="139"/>
      <c r="E10" s="139"/>
      <c r="F10" s="139"/>
      <c r="G10" s="139"/>
      <c r="H10" s="139"/>
      <c r="I10" s="139"/>
      <c r="J10" s="140"/>
      <c r="K10" s="140"/>
      <c r="L10" s="140"/>
      <c r="M10" s="140"/>
    </row>
    <row r="11" spans="2:13" ht="20.100000000000001" customHeight="1">
      <c r="B11" s="139"/>
      <c r="C11" s="139"/>
      <c r="D11" s="139"/>
      <c r="E11" s="139"/>
      <c r="F11" s="139"/>
      <c r="G11" s="139"/>
      <c r="H11" s="139"/>
      <c r="I11" s="139"/>
      <c r="J11" s="140"/>
      <c r="K11" s="140"/>
      <c r="L11" s="140"/>
      <c r="M11" s="140"/>
    </row>
    <row r="12" spans="2:13" ht="20.25">
      <c r="B12" s="168"/>
      <c r="C12" s="168"/>
      <c r="D12" s="168"/>
      <c r="E12" s="168"/>
      <c r="F12" s="168"/>
      <c r="G12" s="168"/>
      <c r="H12" s="168"/>
      <c r="I12" s="168"/>
      <c r="J12" s="168"/>
      <c r="K12" s="168"/>
      <c r="L12" s="168"/>
      <c r="M12" s="168"/>
    </row>
    <row r="13" spans="2:13" ht="15.75" customHeight="1">
      <c r="B13" s="137"/>
      <c r="C13" s="137"/>
      <c r="D13" s="137"/>
      <c r="E13" s="137"/>
      <c r="F13" s="137"/>
      <c r="G13" s="137"/>
      <c r="H13" s="137"/>
      <c r="I13" s="137"/>
      <c r="J13" s="141"/>
      <c r="K13" s="141"/>
      <c r="L13" s="141"/>
      <c r="M13" s="141"/>
    </row>
    <row r="14" spans="2:13" ht="72.75" customHeight="1">
      <c r="B14" s="137"/>
      <c r="C14" s="137"/>
      <c r="D14" s="137"/>
      <c r="E14" s="137"/>
      <c r="F14" s="137"/>
      <c r="G14" s="137"/>
      <c r="H14" s="137"/>
      <c r="I14" s="137"/>
      <c r="J14" s="141"/>
      <c r="K14" s="141"/>
      <c r="L14" s="141"/>
      <c r="M14" s="141"/>
    </row>
    <row r="15" spans="2:13" ht="42.75" customHeight="1">
      <c r="B15" s="165"/>
      <c r="C15" s="165"/>
      <c r="D15" s="165"/>
      <c r="E15" s="165"/>
      <c r="F15" s="165"/>
      <c r="G15" s="165"/>
      <c r="H15" s="165"/>
      <c r="I15" s="165"/>
      <c r="J15" s="165"/>
      <c r="K15" s="165"/>
      <c r="L15" s="165"/>
      <c r="M15" s="165"/>
    </row>
  </sheetData>
  <dataConsolidate/>
  <mergeCells count="6">
    <mergeCell ref="B15:M15"/>
    <mergeCell ref="B3:M3"/>
    <mergeCell ref="B4:M4"/>
    <mergeCell ref="B6:M6"/>
    <mergeCell ref="B7:M7"/>
    <mergeCell ref="B12:M12"/>
  </mergeCells>
  <phoneticPr fontId="7" type="noConversion"/>
  <pageMargins left="1.1417322834645669" right="0.74803149606299213" top="0.59055118110236227" bottom="0.59055118110236227" header="0.51181102362204722" footer="0.51181102362204722"/>
  <pageSetup paperSize="9" orientation="landscape" r:id="rId1"/>
  <headerFooter alignWithMargins="0"/>
</worksheet>
</file>

<file path=xl/worksheets/sheet25.xml><?xml version="1.0" encoding="utf-8"?>
<worksheet xmlns="http://schemas.openxmlformats.org/spreadsheetml/2006/main" xmlns:r="http://schemas.openxmlformats.org/officeDocument/2006/relationships">
  <sheetPr>
    <tabColor rgb="FFFF0000"/>
  </sheetPr>
  <dimension ref="A1:T64"/>
  <sheetViews>
    <sheetView topLeftCell="D1" zoomScale="90" zoomScaleNormal="90" workbookViewId="0">
      <pane ySplit="3" topLeftCell="A10" activePane="bottomLeft" state="frozen"/>
      <selection activeCell="B4" sqref="B4:T4"/>
      <selection pane="bottomLeft" activeCell="B4" sqref="B4:T4"/>
    </sheetView>
  </sheetViews>
  <sheetFormatPr defaultRowHeight="18.95" customHeight="1"/>
  <cols>
    <col min="1" max="1" width="6.21875" style="14" hidden="1" customWidth="1"/>
    <col min="2" max="2" width="10.33203125" style="14" hidden="1" customWidth="1"/>
    <col min="3" max="3" width="15.44140625" style="14" hidden="1" customWidth="1"/>
    <col min="4" max="5" width="22.77734375" style="14" customWidth="1"/>
    <col min="6" max="6" width="4.5546875" style="8" customWidth="1"/>
    <col min="7" max="7" width="11.109375" style="33" customWidth="1"/>
    <col min="8" max="8" width="9.88671875" style="32" customWidth="1"/>
    <col min="9" max="9" width="11.21875" style="1" hidden="1" customWidth="1"/>
    <col min="10" max="10" width="9.88671875" style="32" customWidth="1"/>
    <col min="11" max="11" width="5.44140625" style="7" customWidth="1"/>
    <col min="12" max="12" width="9.88671875" style="32" customWidth="1"/>
    <col min="13" max="13" width="5.44140625" style="7" customWidth="1"/>
    <col min="14" max="14" width="9.88671875" style="32" customWidth="1"/>
    <col min="15" max="15" width="5.44140625" style="7" customWidth="1"/>
    <col min="16" max="16" width="9.88671875" style="32" customWidth="1"/>
    <col min="17" max="17" width="5.44140625" style="7" customWidth="1"/>
    <col min="18" max="18" width="3" style="32" hidden="1" customWidth="1"/>
    <col min="19" max="19" width="4.88671875" style="7" hidden="1" customWidth="1"/>
    <col min="20" max="20" width="10.77734375" style="14" customWidth="1"/>
    <col min="21" max="16384" width="8.88671875" style="12"/>
  </cols>
  <sheetData>
    <row r="1" spans="1:20" ht="18.95" customHeight="1">
      <c r="B1" s="14" t="s">
        <v>318</v>
      </c>
      <c r="D1" s="331" t="s">
        <v>165</v>
      </c>
      <c r="E1" s="317"/>
      <c r="F1" s="317"/>
      <c r="G1" s="317"/>
      <c r="H1" s="317"/>
      <c r="I1" s="317"/>
      <c r="J1" s="317"/>
      <c r="K1" s="317"/>
      <c r="L1" s="329" t="s">
        <v>2</v>
      </c>
      <c r="M1" s="330"/>
      <c r="N1" s="330"/>
      <c r="O1" s="330"/>
      <c r="P1" s="330"/>
      <c r="Q1" s="12"/>
      <c r="R1" s="60"/>
      <c r="S1" s="12"/>
    </row>
    <row r="2" spans="1:20" ht="18.95" customHeight="1">
      <c r="A2" s="296" t="s">
        <v>57</v>
      </c>
      <c r="B2" s="296" t="s">
        <v>23</v>
      </c>
      <c r="C2" s="296" t="s">
        <v>20</v>
      </c>
      <c r="D2" s="298" t="s">
        <v>64</v>
      </c>
      <c r="E2" s="298" t="s">
        <v>65</v>
      </c>
      <c r="F2" s="298" t="s">
        <v>21</v>
      </c>
      <c r="G2" s="300" t="s">
        <v>66</v>
      </c>
      <c r="H2" s="54" t="s">
        <v>159</v>
      </c>
      <c r="I2" s="54"/>
      <c r="J2" s="298" t="s">
        <v>160</v>
      </c>
      <c r="K2" s="298"/>
      <c r="L2" s="298" t="s">
        <v>161</v>
      </c>
      <c r="M2" s="298"/>
      <c r="N2" s="298" t="s">
        <v>162</v>
      </c>
      <c r="O2" s="298"/>
      <c r="P2" s="298" t="s">
        <v>163</v>
      </c>
      <c r="Q2" s="298"/>
      <c r="R2" s="298" t="s">
        <v>164</v>
      </c>
      <c r="S2" s="298"/>
      <c r="T2" s="298" t="s">
        <v>116</v>
      </c>
    </row>
    <row r="3" spans="1:20" ht="18.95" customHeight="1">
      <c r="A3" s="296"/>
      <c r="B3" s="296"/>
      <c r="C3" s="296"/>
      <c r="D3" s="298"/>
      <c r="E3" s="298"/>
      <c r="F3" s="298"/>
      <c r="G3" s="300"/>
      <c r="H3" s="58" t="s">
        <v>22</v>
      </c>
      <c r="I3" s="54" t="s">
        <v>18</v>
      </c>
      <c r="J3" s="58" t="s">
        <v>22</v>
      </c>
      <c r="K3" s="54" t="s">
        <v>67</v>
      </c>
      <c r="L3" s="58" t="s">
        <v>22</v>
      </c>
      <c r="M3" s="54" t="s">
        <v>68</v>
      </c>
      <c r="N3" s="58" t="s">
        <v>117</v>
      </c>
      <c r="O3" s="54" t="s">
        <v>68</v>
      </c>
      <c r="P3" s="58" t="s">
        <v>117</v>
      </c>
      <c r="Q3" s="54" t="s">
        <v>68</v>
      </c>
      <c r="R3" s="58" t="s">
        <v>117</v>
      </c>
      <c r="S3" s="54" t="s">
        <v>68</v>
      </c>
      <c r="T3" s="298"/>
    </row>
    <row r="4" spans="1:20" ht="18.95" customHeight="1">
      <c r="A4" s="62"/>
      <c r="B4" s="62"/>
      <c r="C4" s="62" t="s">
        <v>166</v>
      </c>
      <c r="D4" s="52" t="s">
        <v>167</v>
      </c>
      <c r="E4" s="52" t="s">
        <v>168</v>
      </c>
      <c r="F4" s="10" t="s">
        <v>169</v>
      </c>
      <c r="G4" s="35">
        <v>2990</v>
      </c>
      <c r="H4" s="31">
        <v>2530</v>
      </c>
      <c r="I4" s="3"/>
      <c r="J4" s="31">
        <v>2990</v>
      </c>
      <c r="K4" s="11" t="s">
        <v>170</v>
      </c>
      <c r="L4" s="31">
        <v>3214</v>
      </c>
      <c r="M4" s="11" t="s">
        <v>171</v>
      </c>
      <c r="N4" s="31">
        <v>3200</v>
      </c>
      <c r="O4" s="11" t="s">
        <v>172</v>
      </c>
      <c r="P4" s="31"/>
      <c r="Q4" s="11"/>
      <c r="R4" s="31"/>
      <c r="S4" s="11"/>
      <c r="T4" s="13"/>
    </row>
    <row r="5" spans="1:20" ht="18.95" customHeight="1">
      <c r="A5" s="62"/>
      <c r="B5" s="62"/>
      <c r="C5" s="62" t="s">
        <v>173</v>
      </c>
      <c r="D5" s="52" t="s">
        <v>167</v>
      </c>
      <c r="E5" s="52" t="s">
        <v>174</v>
      </c>
      <c r="F5" s="10" t="s">
        <v>169</v>
      </c>
      <c r="G5" s="35">
        <v>3868</v>
      </c>
      <c r="H5" s="31">
        <v>3274</v>
      </c>
      <c r="I5" s="3"/>
      <c r="J5" s="31">
        <v>3868</v>
      </c>
      <c r="K5" s="11" t="s">
        <v>170</v>
      </c>
      <c r="L5" s="31">
        <v>4160</v>
      </c>
      <c r="M5" s="11" t="s">
        <v>171</v>
      </c>
      <c r="N5" s="31">
        <v>4100</v>
      </c>
      <c r="O5" s="11" t="s">
        <v>172</v>
      </c>
      <c r="P5" s="31"/>
      <c r="Q5" s="11"/>
      <c r="R5" s="31"/>
      <c r="S5" s="11"/>
      <c r="T5" s="13"/>
    </row>
    <row r="6" spans="1:20" ht="18.95" customHeight="1">
      <c r="A6" s="62"/>
      <c r="B6" s="62"/>
      <c r="C6" s="62" t="s">
        <v>175</v>
      </c>
      <c r="D6" s="52" t="s">
        <v>167</v>
      </c>
      <c r="E6" s="52" t="s">
        <v>176</v>
      </c>
      <c r="F6" s="10" t="s">
        <v>169</v>
      </c>
      <c r="G6" s="35">
        <v>5036</v>
      </c>
      <c r="H6" s="31">
        <v>4264</v>
      </c>
      <c r="I6" s="3"/>
      <c r="J6" s="31">
        <v>5036</v>
      </c>
      <c r="K6" s="11" t="s">
        <v>170</v>
      </c>
      <c r="L6" s="31">
        <v>5438</v>
      </c>
      <c r="M6" s="11" t="s">
        <v>171</v>
      </c>
      <c r="N6" s="31">
        <v>5300</v>
      </c>
      <c r="O6" s="11" t="s">
        <v>172</v>
      </c>
      <c r="P6" s="31"/>
      <c r="Q6" s="11"/>
      <c r="R6" s="31"/>
      <c r="S6" s="11"/>
      <c r="T6" s="13"/>
    </row>
    <row r="7" spans="1:20" ht="18.95" customHeight="1">
      <c r="A7" s="62"/>
      <c r="B7" s="62"/>
      <c r="C7" s="62" t="s">
        <v>177</v>
      </c>
      <c r="D7" s="52" t="s">
        <v>167</v>
      </c>
      <c r="E7" s="52" t="s">
        <v>178</v>
      </c>
      <c r="F7" s="10" t="s">
        <v>169</v>
      </c>
      <c r="G7" s="35">
        <v>6441</v>
      </c>
      <c r="H7" s="31">
        <v>5475</v>
      </c>
      <c r="I7" s="3"/>
      <c r="J7" s="31">
        <v>6441</v>
      </c>
      <c r="K7" s="11" t="s">
        <v>170</v>
      </c>
      <c r="L7" s="31">
        <v>6959</v>
      </c>
      <c r="M7" s="11" t="s">
        <v>171</v>
      </c>
      <c r="N7" s="31">
        <v>6800</v>
      </c>
      <c r="O7" s="11" t="s">
        <v>172</v>
      </c>
      <c r="P7" s="31"/>
      <c r="Q7" s="11"/>
      <c r="R7" s="31"/>
      <c r="S7" s="11"/>
      <c r="T7" s="13"/>
    </row>
    <row r="8" spans="1:20" ht="18.95" customHeight="1">
      <c r="A8" s="62"/>
      <c r="B8" s="62"/>
      <c r="C8" s="62" t="s">
        <v>179</v>
      </c>
      <c r="D8" s="52" t="s">
        <v>180</v>
      </c>
      <c r="E8" s="52" t="s">
        <v>181</v>
      </c>
      <c r="F8" s="10" t="s">
        <v>169</v>
      </c>
      <c r="G8" s="35">
        <v>332</v>
      </c>
      <c r="H8" s="31">
        <v>294</v>
      </c>
      <c r="I8" s="3"/>
      <c r="J8" s="31">
        <v>332</v>
      </c>
      <c r="K8" s="11" t="s">
        <v>182</v>
      </c>
      <c r="L8" s="31">
        <v>440</v>
      </c>
      <c r="M8" s="11" t="s">
        <v>183</v>
      </c>
      <c r="N8" s="31">
        <v>390</v>
      </c>
      <c r="O8" s="11" t="s">
        <v>184</v>
      </c>
      <c r="P8" s="31"/>
      <c r="Q8" s="11"/>
      <c r="R8" s="31"/>
      <c r="S8" s="11"/>
      <c r="T8" s="13"/>
    </row>
    <row r="9" spans="1:20" ht="18.95" customHeight="1">
      <c r="A9" s="62"/>
      <c r="B9" s="62"/>
      <c r="C9" s="62" t="s">
        <v>185</v>
      </c>
      <c r="D9" s="52" t="s">
        <v>180</v>
      </c>
      <c r="E9" s="52" t="s">
        <v>186</v>
      </c>
      <c r="F9" s="10" t="s">
        <v>169</v>
      </c>
      <c r="G9" s="35">
        <v>400</v>
      </c>
      <c r="H9" s="31">
        <v>350</v>
      </c>
      <c r="I9" s="3"/>
      <c r="J9" s="31">
        <v>400</v>
      </c>
      <c r="K9" s="11" t="s">
        <v>182</v>
      </c>
      <c r="L9" s="31">
        <v>528</v>
      </c>
      <c r="M9" s="11" t="s">
        <v>183</v>
      </c>
      <c r="N9" s="31">
        <v>470</v>
      </c>
      <c r="O9" s="11" t="s">
        <v>184</v>
      </c>
      <c r="P9" s="31"/>
      <c r="Q9" s="11"/>
      <c r="R9" s="31"/>
      <c r="S9" s="11"/>
      <c r="T9" s="13"/>
    </row>
    <row r="10" spans="1:20" ht="18.95" customHeight="1">
      <c r="A10" s="62"/>
      <c r="B10" s="62"/>
      <c r="C10" s="62" t="s">
        <v>187</v>
      </c>
      <c r="D10" s="52" t="s">
        <v>180</v>
      </c>
      <c r="E10" s="52" t="s">
        <v>188</v>
      </c>
      <c r="F10" s="10" t="s">
        <v>169</v>
      </c>
      <c r="G10" s="35">
        <v>774</v>
      </c>
      <c r="H10" s="31">
        <v>700</v>
      </c>
      <c r="I10" s="3"/>
      <c r="J10" s="31">
        <v>774</v>
      </c>
      <c r="K10" s="11" t="s">
        <v>182</v>
      </c>
      <c r="L10" s="31">
        <v>1021</v>
      </c>
      <c r="M10" s="11" t="s">
        <v>183</v>
      </c>
      <c r="N10" s="31">
        <v>890</v>
      </c>
      <c r="O10" s="11" t="s">
        <v>184</v>
      </c>
      <c r="P10" s="31"/>
      <c r="Q10" s="11"/>
      <c r="R10" s="31"/>
      <c r="S10" s="11"/>
      <c r="T10" s="13"/>
    </row>
    <row r="11" spans="1:20" ht="18.95" customHeight="1">
      <c r="A11" s="62"/>
      <c r="B11" s="62"/>
      <c r="C11" s="62" t="s">
        <v>189</v>
      </c>
      <c r="D11" s="52" t="s">
        <v>180</v>
      </c>
      <c r="E11" s="52" t="s">
        <v>190</v>
      </c>
      <c r="F11" s="10" t="s">
        <v>169</v>
      </c>
      <c r="G11" s="35">
        <v>1121</v>
      </c>
      <c r="H11" s="31">
        <v>1007</v>
      </c>
      <c r="I11" s="3"/>
      <c r="J11" s="31">
        <v>1121</v>
      </c>
      <c r="K11" s="11" t="s">
        <v>182</v>
      </c>
      <c r="L11" s="31">
        <v>1373</v>
      </c>
      <c r="M11" s="11" t="s">
        <v>183</v>
      </c>
      <c r="N11" s="31">
        <v>1440</v>
      </c>
      <c r="O11" s="11" t="s">
        <v>184</v>
      </c>
      <c r="P11" s="31"/>
      <c r="Q11" s="11"/>
      <c r="R11" s="31"/>
      <c r="S11" s="11"/>
      <c r="T11" s="13"/>
    </row>
    <row r="12" spans="1:20" ht="18.95" customHeight="1">
      <c r="A12" s="62"/>
      <c r="B12" s="62"/>
      <c r="C12" s="62" t="s">
        <v>191</v>
      </c>
      <c r="D12" s="52" t="s">
        <v>192</v>
      </c>
      <c r="E12" s="52" t="s">
        <v>193</v>
      </c>
      <c r="F12" s="10" t="s">
        <v>169</v>
      </c>
      <c r="G12" s="35">
        <v>170</v>
      </c>
      <c r="H12" s="31">
        <v>143</v>
      </c>
      <c r="I12" s="3"/>
      <c r="J12" s="31">
        <v>267</v>
      </c>
      <c r="K12" s="11" t="s">
        <v>194</v>
      </c>
      <c r="L12" s="31">
        <v>190</v>
      </c>
      <c r="M12" s="11" t="s">
        <v>183</v>
      </c>
      <c r="N12" s="31">
        <v>170</v>
      </c>
      <c r="O12" s="11" t="s">
        <v>195</v>
      </c>
      <c r="P12" s="31"/>
      <c r="Q12" s="11"/>
      <c r="R12" s="31"/>
      <c r="S12" s="11"/>
      <c r="T12" s="13"/>
    </row>
    <row r="13" spans="1:20" ht="18.95" customHeight="1">
      <c r="A13" s="62"/>
      <c r="B13" s="62"/>
      <c r="C13" s="62" t="s">
        <v>196</v>
      </c>
      <c r="D13" s="52" t="s">
        <v>192</v>
      </c>
      <c r="E13" s="52" t="s">
        <v>197</v>
      </c>
      <c r="F13" s="10" t="s">
        <v>169</v>
      </c>
      <c r="G13" s="35">
        <v>250</v>
      </c>
      <c r="H13" s="31">
        <v>211</v>
      </c>
      <c r="I13" s="3"/>
      <c r="J13" s="31">
        <v>373</v>
      </c>
      <c r="K13" s="11" t="s">
        <v>194</v>
      </c>
      <c r="L13" s="31">
        <v>291</v>
      </c>
      <c r="M13" s="11" t="s">
        <v>183</v>
      </c>
      <c r="N13" s="31">
        <v>250</v>
      </c>
      <c r="O13" s="11" t="s">
        <v>195</v>
      </c>
      <c r="P13" s="31"/>
      <c r="Q13" s="11"/>
      <c r="R13" s="31"/>
      <c r="S13" s="11"/>
      <c r="T13" s="13"/>
    </row>
    <row r="14" spans="1:20" ht="18.95" customHeight="1">
      <c r="A14" s="62"/>
      <c r="B14" s="62"/>
      <c r="C14" s="62" t="s">
        <v>198</v>
      </c>
      <c r="D14" s="52" t="s">
        <v>199</v>
      </c>
      <c r="E14" s="52" t="s">
        <v>200</v>
      </c>
      <c r="F14" s="10" t="s">
        <v>169</v>
      </c>
      <c r="G14" s="35">
        <v>400</v>
      </c>
      <c r="H14" s="31"/>
      <c r="I14" s="3"/>
      <c r="J14" s="31"/>
      <c r="K14" s="11"/>
      <c r="L14" s="31">
        <v>564</v>
      </c>
      <c r="M14" s="11"/>
      <c r="N14" s="31">
        <v>400</v>
      </c>
      <c r="O14" s="11" t="s">
        <v>172</v>
      </c>
      <c r="P14" s="31"/>
      <c r="Q14" s="11"/>
      <c r="R14" s="31"/>
      <c r="S14" s="11"/>
      <c r="T14" s="13"/>
    </row>
    <row r="15" spans="1:20" ht="18.95" customHeight="1">
      <c r="A15" s="62"/>
      <c r="B15" s="62"/>
      <c r="C15" s="62" t="s">
        <v>201</v>
      </c>
      <c r="D15" s="52" t="s">
        <v>199</v>
      </c>
      <c r="E15" s="52" t="s">
        <v>202</v>
      </c>
      <c r="F15" s="10" t="s">
        <v>203</v>
      </c>
      <c r="G15" s="35">
        <v>340</v>
      </c>
      <c r="H15" s="31">
        <v>354</v>
      </c>
      <c r="I15" s="3"/>
      <c r="J15" s="31"/>
      <c r="K15" s="11"/>
      <c r="L15" s="31">
        <v>520</v>
      </c>
      <c r="M15" s="11" t="s">
        <v>204</v>
      </c>
      <c r="N15" s="31">
        <v>340</v>
      </c>
      <c r="O15" s="11" t="s">
        <v>172</v>
      </c>
      <c r="P15" s="31"/>
      <c r="Q15" s="11"/>
      <c r="R15" s="31"/>
      <c r="S15" s="11"/>
      <c r="T15" s="13"/>
    </row>
    <row r="16" spans="1:20" ht="18.95" customHeight="1">
      <c r="A16" s="62"/>
      <c r="B16" s="62"/>
      <c r="C16" s="62" t="s">
        <v>205</v>
      </c>
      <c r="D16" s="52" t="s">
        <v>206</v>
      </c>
      <c r="E16" s="52" t="s">
        <v>207</v>
      </c>
      <c r="F16" s="10" t="s">
        <v>203</v>
      </c>
      <c r="G16" s="35">
        <v>704</v>
      </c>
      <c r="H16" s="31">
        <v>617</v>
      </c>
      <c r="I16" s="3"/>
      <c r="J16" s="31">
        <v>800</v>
      </c>
      <c r="K16" s="11" t="s">
        <v>208</v>
      </c>
      <c r="L16" s="31">
        <v>704</v>
      </c>
      <c r="M16" s="11" t="s">
        <v>209</v>
      </c>
      <c r="N16" s="31">
        <v>790</v>
      </c>
      <c r="O16" s="11" t="s">
        <v>210</v>
      </c>
      <c r="P16" s="31"/>
      <c r="Q16" s="11"/>
      <c r="R16" s="31"/>
      <c r="S16" s="11"/>
      <c r="T16" s="13"/>
    </row>
    <row r="17" spans="1:20" ht="18.95" customHeight="1">
      <c r="A17" s="62"/>
      <c r="B17" s="62"/>
      <c r="C17" s="62" t="s">
        <v>211</v>
      </c>
      <c r="D17" s="52" t="s">
        <v>206</v>
      </c>
      <c r="E17" s="52" t="s">
        <v>212</v>
      </c>
      <c r="F17" s="10" t="s">
        <v>203</v>
      </c>
      <c r="G17" s="35">
        <v>811</v>
      </c>
      <c r="H17" s="31"/>
      <c r="I17" s="3"/>
      <c r="J17" s="31">
        <v>3100</v>
      </c>
      <c r="K17" s="11" t="s">
        <v>208</v>
      </c>
      <c r="L17" s="31">
        <v>811</v>
      </c>
      <c r="M17" s="11" t="s">
        <v>209</v>
      </c>
      <c r="N17" s="31">
        <v>820</v>
      </c>
      <c r="O17" s="11" t="s">
        <v>210</v>
      </c>
      <c r="P17" s="31"/>
      <c r="Q17" s="11"/>
      <c r="R17" s="31"/>
      <c r="S17" s="11"/>
      <c r="T17" s="13"/>
    </row>
    <row r="18" spans="1:20" ht="18.95" customHeight="1">
      <c r="A18" s="62"/>
      <c r="B18" s="62"/>
      <c r="C18" s="62" t="s">
        <v>213</v>
      </c>
      <c r="D18" s="52" t="s">
        <v>214</v>
      </c>
      <c r="E18" s="52" t="s">
        <v>215</v>
      </c>
      <c r="F18" s="10" t="s">
        <v>203</v>
      </c>
      <c r="G18" s="35">
        <v>583</v>
      </c>
      <c r="H18" s="31">
        <v>583</v>
      </c>
      <c r="I18" s="3"/>
      <c r="J18" s="31">
        <v>650</v>
      </c>
      <c r="K18" s="11" t="s">
        <v>208</v>
      </c>
      <c r="L18" s="31">
        <v>583</v>
      </c>
      <c r="M18" s="11" t="s">
        <v>209</v>
      </c>
      <c r="N18" s="31">
        <v>650</v>
      </c>
      <c r="O18" s="11" t="s">
        <v>210</v>
      </c>
      <c r="P18" s="31"/>
      <c r="Q18" s="11"/>
      <c r="R18" s="31"/>
      <c r="S18" s="11"/>
      <c r="T18" s="13"/>
    </row>
    <row r="19" spans="1:20" ht="18.95" customHeight="1">
      <c r="A19" s="62"/>
      <c r="B19" s="62"/>
      <c r="C19" s="62" t="s">
        <v>216</v>
      </c>
      <c r="D19" s="52" t="s">
        <v>217</v>
      </c>
      <c r="E19" s="52" t="s">
        <v>218</v>
      </c>
      <c r="F19" s="10" t="s">
        <v>203</v>
      </c>
      <c r="G19" s="35">
        <v>286</v>
      </c>
      <c r="H19" s="31"/>
      <c r="I19" s="3"/>
      <c r="J19" s="31">
        <v>400</v>
      </c>
      <c r="K19" s="11" t="s">
        <v>208</v>
      </c>
      <c r="L19" s="31">
        <v>286</v>
      </c>
      <c r="M19" s="11" t="s">
        <v>209</v>
      </c>
      <c r="N19" s="31">
        <v>400</v>
      </c>
      <c r="O19" s="11" t="s">
        <v>210</v>
      </c>
      <c r="P19" s="31"/>
      <c r="Q19" s="11"/>
      <c r="R19" s="31"/>
      <c r="S19" s="11"/>
      <c r="T19" s="13"/>
    </row>
    <row r="20" spans="1:20" ht="18.95" customHeight="1">
      <c r="A20" s="62"/>
      <c r="B20" s="62"/>
      <c r="C20" s="62" t="s">
        <v>219</v>
      </c>
      <c r="D20" s="52" t="s">
        <v>220</v>
      </c>
      <c r="E20" s="52" t="s">
        <v>221</v>
      </c>
      <c r="F20" s="10" t="s">
        <v>203</v>
      </c>
      <c r="G20" s="35">
        <v>49500</v>
      </c>
      <c r="H20" s="31">
        <v>42075</v>
      </c>
      <c r="I20" s="3"/>
      <c r="J20" s="31"/>
      <c r="K20" s="11"/>
      <c r="L20" s="31">
        <v>49500</v>
      </c>
      <c r="M20" s="11" t="s">
        <v>209</v>
      </c>
      <c r="N20" s="31"/>
      <c r="O20" s="11"/>
      <c r="P20" s="31"/>
      <c r="Q20" s="11"/>
      <c r="R20" s="31"/>
      <c r="S20" s="11"/>
      <c r="T20" s="13"/>
    </row>
    <row r="21" spans="1:20" ht="18.95" customHeight="1">
      <c r="A21" s="62"/>
      <c r="B21" s="62"/>
      <c r="C21" s="62" t="s">
        <v>222</v>
      </c>
      <c r="D21" s="52" t="s">
        <v>223</v>
      </c>
      <c r="E21" s="52" t="s">
        <v>224</v>
      </c>
      <c r="F21" s="10" t="s">
        <v>203</v>
      </c>
      <c r="G21" s="35">
        <v>340</v>
      </c>
      <c r="H21" s="31">
        <v>334</v>
      </c>
      <c r="I21" s="3"/>
      <c r="J21" s="31">
        <v>340</v>
      </c>
      <c r="K21" s="11" t="s">
        <v>170</v>
      </c>
      <c r="L21" s="31">
        <v>727</v>
      </c>
      <c r="M21" s="11" t="s">
        <v>225</v>
      </c>
      <c r="N21" s="31">
        <v>620</v>
      </c>
      <c r="O21" s="11" t="s">
        <v>172</v>
      </c>
      <c r="P21" s="31"/>
      <c r="Q21" s="11"/>
      <c r="R21" s="31"/>
      <c r="S21" s="11"/>
      <c r="T21" s="13"/>
    </row>
    <row r="22" spans="1:20" ht="18.95" customHeight="1">
      <c r="A22" s="62"/>
      <c r="B22" s="62"/>
      <c r="C22" s="62" t="s">
        <v>226</v>
      </c>
      <c r="D22" s="52" t="s">
        <v>223</v>
      </c>
      <c r="E22" s="52" t="s">
        <v>227</v>
      </c>
      <c r="F22" s="10" t="s">
        <v>203</v>
      </c>
      <c r="G22" s="35">
        <v>350</v>
      </c>
      <c r="H22" s="31">
        <v>340</v>
      </c>
      <c r="I22" s="3"/>
      <c r="J22" s="31">
        <v>350</v>
      </c>
      <c r="K22" s="11" t="s">
        <v>170</v>
      </c>
      <c r="L22" s="31">
        <v>745</v>
      </c>
      <c r="M22" s="11" t="s">
        <v>225</v>
      </c>
      <c r="N22" s="31">
        <v>650</v>
      </c>
      <c r="O22" s="11" t="s">
        <v>172</v>
      </c>
      <c r="P22" s="31"/>
      <c r="Q22" s="11"/>
      <c r="R22" s="31"/>
      <c r="S22" s="11"/>
      <c r="T22" s="13"/>
    </row>
    <row r="23" spans="1:20" ht="18.95" customHeight="1">
      <c r="A23" s="62"/>
      <c r="B23" s="62"/>
      <c r="C23" s="62" t="s">
        <v>228</v>
      </c>
      <c r="D23" s="52" t="s">
        <v>223</v>
      </c>
      <c r="E23" s="52" t="s">
        <v>229</v>
      </c>
      <c r="F23" s="10" t="s">
        <v>203</v>
      </c>
      <c r="G23" s="35">
        <v>391</v>
      </c>
      <c r="H23" s="31">
        <v>364</v>
      </c>
      <c r="I23" s="3"/>
      <c r="J23" s="31">
        <v>391</v>
      </c>
      <c r="K23" s="11" t="s">
        <v>170</v>
      </c>
      <c r="L23" s="31">
        <v>782</v>
      </c>
      <c r="M23" s="11" t="s">
        <v>225</v>
      </c>
      <c r="N23" s="31">
        <v>680</v>
      </c>
      <c r="O23" s="11" t="s">
        <v>172</v>
      </c>
      <c r="P23" s="31"/>
      <c r="Q23" s="11"/>
      <c r="R23" s="31"/>
      <c r="S23" s="11"/>
      <c r="T23" s="13"/>
    </row>
    <row r="24" spans="1:20" ht="18.95" customHeight="1">
      <c r="A24" s="62"/>
      <c r="B24" s="62"/>
      <c r="C24" s="62" t="s">
        <v>230</v>
      </c>
      <c r="D24" s="52" t="s">
        <v>223</v>
      </c>
      <c r="E24" s="52" t="s">
        <v>231</v>
      </c>
      <c r="F24" s="10" t="s">
        <v>203</v>
      </c>
      <c r="G24" s="35">
        <v>402</v>
      </c>
      <c r="H24" s="31">
        <v>390</v>
      </c>
      <c r="I24" s="3"/>
      <c r="J24" s="31">
        <v>402</v>
      </c>
      <c r="K24" s="11" t="s">
        <v>170</v>
      </c>
      <c r="L24" s="31">
        <v>828</v>
      </c>
      <c r="M24" s="11" t="s">
        <v>225</v>
      </c>
      <c r="N24" s="31">
        <v>720</v>
      </c>
      <c r="O24" s="11" t="s">
        <v>172</v>
      </c>
      <c r="P24" s="31"/>
      <c r="Q24" s="11"/>
      <c r="R24" s="31"/>
      <c r="S24" s="11"/>
      <c r="T24" s="13"/>
    </row>
    <row r="25" spans="1:20" ht="18.95" customHeight="1">
      <c r="A25" s="62"/>
      <c r="B25" s="62"/>
      <c r="C25" s="62" t="s">
        <v>232</v>
      </c>
      <c r="D25" s="52" t="s">
        <v>233</v>
      </c>
      <c r="E25" s="52" t="s">
        <v>234</v>
      </c>
      <c r="F25" s="10" t="s">
        <v>203</v>
      </c>
      <c r="G25" s="35">
        <v>1560</v>
      </c>
      <c r="H25" s="31"/>
      <c r="I25" s="3"/>
      <c r="J25" s="31"/>
      <c r="K25" s="11"/>
      <c r="L25" s="31">
        <v>1560</v>
      </c>
      <c r="M25" s="11" t="s">
        <v>235</v>
      </c>
      <c r="N25" s="31"/>
      <c r="O25" s="11"/>
      <c r="P25" s="31"/>
      <c r="Q25" s="11"/>
      <c r="R25" s="31"/>
      <c r="S25" s="11"/>
      <c r="T25" s="13"/>
    </row>
    <row r="26" spans="1:20" ht="18.95" customHeight="1">
      <c r="A26" s="62"/>
      <c r="B26" s="62"/>
      <c r="C26" s="62" t="s">
        <v>236</v>
      </c>
      <c r="D26" s="52" t="s">
        <v>237</v>
      </c>
      <c r="E26" s="52" t="s">
        <v>238</v>
      </c>
      <c r="F26" s="10" t="s">
        <v>203</v>
      </c>
      <c r="G26" s="35">
        <v>1226</v>
      </c>
      <c r="H26" s="31"/>
      <c r="I26" s="3"/>
      <c r="J26" s="31"/>
      <c r="K26" s="11"/>
      <c r="L26" s="31">
        <v>1226</v>
      </c>
      <c r="M26" s="11" t="s">
        <v>239</v>
      </c>
      <c r="N26" s="31"/>
      <c r="O26" s="11"/>
      <c r="P26" s="31"/>
      <c r="Q26" s="11"/>
      <c r="R26" s="31"/>
      <c r="S26" s="11"/>
      <c r="T26" s="13"/>
    </row>
    <row r="27" spans="1:20" ht="18.95" customHeight="1">
      <c r="A27" s="62"/>
      <c r="B27" s="62"/>
      <c r="C27" s="62" t="s">
        <v>240</v>
      </c>
      <c r="D27" s="52" t="s">
        <v>241</v>
      </c>
      <c r="E27" s="52" t="s">
        <v>242</v>
      </c>
      <c r="F27" s="10" t="s">
        <v>169</v>
      </c>
      <c r="G27" s="35">
        <v>285</v>
      </c>
      <c r="H27" s="31">
        <v>288</v>
      </c>
      <c r="I27" s="3"/>
      <c r="J27" s="31">
        <v>320</v>
      </c>
      <c r="K27" s="11" t="s">
        <v>243</v>
      </c>
      <c r="L27" s="31">
        <v>366</v>
      </c>
      <c r="M27" s="11" t="s">
        <v>244</v>
      </c>
      <c r="N27" s="31">
        <v>285</v>
      </c>
      <c r="O27" s="11" t="s">
        <v>245</v>
      </c>
      <c r="P27" s="31"/>
      <c r="Q27" s="11"/>
      <c r="R27" s="31"/>
      <c r="S27" s="11"/>
      <c r="T27" s="13"/>
    </row>
    <row r="28" spans="1:20" ht="18.95" customHeight="1">
      <c r="A28" s="62"/>
      <c r="B28" s="62"/>
      <c r="C28" s="62" t="s">
        <v>246</v>
      </c>
      <c r="D28" s="52" t="s">
        <v>241</v>
      </c>
      <c r="E28" s="52" t="s">
        <v>247</v>
      </c>
      <c r="F28" s="10" t="s">
        <v>169</v>
      </c>
      <c r="G28" s="35">
        <v>418</v>
      </c>
      <c r="H28" s="31">
        <v>457</v>
      </c>
      <c r="I28" s="3"/>
      <c r="J28" s="31">
        <v>495</v>
      </c>
      <c r="K28" s="11" t="s">
        <v>243</v>
      </c>
      <c r="L28" s="31">
        <v>602</v>
      </c>
      <c r="M28" s="11" t="s">
        <v>244</v>
      </c>
      <c r="N28" s="31">
        <v>418</v>
      </c>
      <c r="O28" s="11" t="s">
        <v>245</v>
      </c>
      <c r="P28" s="31"/>
      <c r="Q28" s="11"/>
      <c r="R28" s="31"/>
      <c r="S28" s="11"/>
      <c r="T28" s="13"/>
    </row>
    <row r="29" spans="1:20" ht="18.95" customHeight="1">
      <c r="A29" s="62"/>
      <c r="B29" s="62"/>
      <c r="C29" s="62" t="s">
        <v>248</v>
      </c>
      <c r="D29" s="52" t="s">
        <v>249</v>
      </c>
      <c r="E29" s="52" t="s">
        <v>250</v>
      </c>
      <c r="F29" s="10" t="s">
        <v>203</v>
      </c>
      <c r="G29" s="35">
        <v>5000</v>
      </c>
      <c r="H29" s="31">
        <v>4144</v>
      </c>
      <c r="I29" s="3"/>
      <c r="J29" s="31">
        <v>5000</v>
      </c>
      <c r="K29" s="11" t="s">
        <v>251</v>
      </c>
      <c r="L29" s="31">
        <v>5000</v>
      </c>
      <c r="M29" s="11" t="s">
        <v>252</v>
      </c>
      <c r="N29" s="31">
        <v>5000</v>
      </c>
      <c r="O29" s="11" t="s">
        <v>253</v>
      </c>
      <c r="P29" s="31"/>
      <c r="Q29" s="11"/>
      <c r="R29" s="31"/>
      <c r="S29" s="11"/>
      <c r="T29" s="13"/>
    </row>
    <row r="30" spans="1:20" ht="18.95" customHeight="1">
      <c r="A30" s="62"/>
      <c r="B30" s="62"/>
      <c r="C30" s="62" t="s">
        <v>254</v>
      </c>
      <c r="D30" s="52" t="s">
        <v>249</v>
      </c>
      <c r="E30" s="52" t="s">
        <v>255</v>
      </c>
      <c r="F30" s="10" t="s">
        <v>203</v>
      </c>
      <c r="G30" s="35">
        <v>5000</v>
      </c>
      <c r="H30" s="31">
        <v>3786</v>
      </c>
      <c r="I30" s="3"/>
      <c r="J30" s="31">
        <v>5000</v>
      </c>
      <c r="K30" s="11" t="s">
        <v>251</v>
      </c>
      <c r="L30" s="31">
        <v>5000</v>
      </c>
      <c r="M30" s="11" t="s">
        <v>252</v>
      </c>
      <c r="N30" s="31">
        <v>5000</v>
      </c>
      <c r="O30" s="11" t="s">
        <v>253</v>
      </c>
      <c r="P30" s="31"/>
      <c r="Q30" s="11"/>
      <c r="R30" s="31"/>
      <c r="S30" s="11"/>
      <c r="T30" s="13"/>
    </row>
    <row r="31" spans="1:20" ht="18.95" customHeight="1">
      <c r="A31" s="62"/>
      <c r="B31" s="62"/>
      <c r="C31" s="62" t="s">
        <v>256</v>
      </c>
      <c r="D31" s="52" t="s">
        <v>249</v>
      </c>
      <c r="E31" s="52" t="s">
        <v>257</v>
      </c>
      <c r="F31" s="10" t="s">
        <v>203</v>
      </c>
      <c r="G31" s="35">
        <v>25000</v>
      </c>
      <c r="H31" s="31"/>
      <c r="I31" s="3"/>
      <c r="J31" s="31"/>
      <c r="K31" s="11"/>
      <c r="L31" s="31">
        <v>30000</v>
      </c>
      <c r="M31" s="11" t="s">
        <v>258</v>
      </c>
      <c r="N31" s="31">
        <v>25000</v>
      </c>
      <c r="O31" s="11" t="s">
        <v>253</v>
      </c>
      <c r="P31" s="31"/>
      <c r="Q31" s="11"/>
      <c r="R31" s="31"/>
      <c r="S31" s="11"/>
      <c r="T31" s="13"/>
    </row>
    <row r="32" spans="1:20" ht="18.95" customHeight="1">
      <c r="A32" s="62"/>
      <c r="B32" s="62"/>
      <c r="C32" s="62" t="s">
        <v>259</v>
      </c>
      <c r="D32" s="52" t="s">
        <v>260</v>
      </c>
      <c r="E32" s="52" t="s">
        <v>261</v>
      </c>
      <c r="F32" s="10" t="s">
        <v>203</v>
      </c>
      <c r="G32" s="35">
        <v>100000</v>
      </c>
      <c r="H32" s="31"/>
      <c r="I32" s="3"/>
      <c r="J32" s="31">
        <v>125000</v>
      </c>
      <c r="K32" s="11" t="s">
        <v>251</v>
      </c>
      <c r="L32" s="31">
        <v>100000</v>
      </c>
      <c r="M32" s="11" t="s">
        <v>258</v>
      </c>
      <c r="N32" s="31"/>
      <c r="O32" s="11"/>
      <c r="P32" s="31"/>
      <c r="Q32" s="11"/>
      <c r="R32" s="31"/>
      <c r="S32" s="11"/>
      <c r="T32" s="13"/>
    </row>
    <row r="33" spans="1:20" ht="18.95" customHeight="1">
      <c r="A33" s="62"/>
      <c r="B33" s="62"/>
      <c r="C33" s="62" t="s">
        <v>262</v>
      </c>
      <c r="D33" s="52" t="s">
        <v>260</v>
      </c>
      <c r="E33" s="52" t="s">
        <v>263</v>
      </c>
      <c r="F33" s="10" t="s">
        <v>203</v>
      </c>
      <c r="G33" s="35">
        <v>150000</v>
      </c>
      <c r="H33" s="31"/>
      <c r="I33" s="3"/>
      <c r="J33" s="31">
        <v>150000</v>
      </c>
      <c r="K33" s="11" t="s">
        <v>251</v>
      </c>
      <c r="L33" s="31">
        <v>160000</v>
      </c>
      <c r="M33" s="11" t="s">
        <v>258</v>
      </c>
      <c r="N33" s="31"/>
      <c r="O33" s="11"/>
      <c r="P33" s="31"/>
      <c r="Q33" s="11"/>
      <c r="R33" s="31"/>
      <c r="S33" s="11"/>
      <c r="T33" s="13"/>
    </row>
    <row r="34" spans="1:20" ht="18.95" customHeight="1">
      <c r="A34" s="62"/>
      <c r="B34" s="62"/>
      <c r="C34" s="62" t="s">
        <v>264</v>
      </c>
      <c r="D34" s="52" t="s">
        <v>265</v>
      </c>
      <c r="E34" s="52" t="s">
        <v>266</v>
      </c>
      <c r="F34" s="10" t="s">
        <v>203</v>
      </c>
      <c r="G34" s="35">
        <v>100000</v>
      </c>
      <c r="H34" s="31"/>
      <c r="I34" s="3"/>
      <c r="J34" s="31">
        <v>100000</v>
      </c>
      <c r="K34" s="11" t="s">
        <v>267</v>
      </c>
      <c r="L34" s="31">
        <v>100000</v>
      </c>
      <c r="M34" s="11" t="s">
        <v>252</v>
      </c>
      <c r="N34" s="31"/>
      <c r="O34" s="11"/>
      <c r="P34" s="31"/>
      <c r="Q34" s="11"/>
      <c r="R34" s="31"/>
      <c r="S34" s="11"/>
      <c r="T34" s="13"/>
    </row>
    <row r="35" spans="1:20" ht="18.95" customHeight="1">
      <c r="A35" s="62"/>
      <c r="B35" s="62"/>
      <c r="C35" s="62" t="s">
        <v>268</v>
      </c>
      <c r="D35" s="52" t="s">
        <v>269</v>
      </c>
      <c r="E35" s="52" t="s">
        <v>270</v>
      </c>
      <c r="F35" s="10" t="s">
        <v>203</v>
      </c>
      <c r="G35" s="35">
        <v>160000</v>
      </c>
      <c r="H35" s="31">
        <v>58663</v>
      </c>
      <c r="I35" s="3"/>
      <c r="J35" s="31">
        <v>200000</v>
      </c>
      <c r="K35" s="11" t="s">
        <v>271</v>
      </c>
      <c r="L35" s="31">
        <v>160000</v>
      </c>
      <c r="M35" s="11" t="s">
        <v>252</v>
      </c>
      <c r="N35" s="31"/>
      <c r="O35" s="11"/>
      <c r="P35" s="31"/>
      <c r="Q35" s="11"/>
      <c r="R35" s="31"/>
      <c r="S35" s="11"/>
      <c r="T35" s="13"/>
    </row>
    <row r="36" spans="1:20" ht="18.95" customHeight="1">
      <c r="A36" s="62"/>
      <c r="B36" s="62"/>
      <c r="C36" s="62" t="s">
        <v>272</v>
      </c>
      <c r="D36" s="52" t="s">
        <v>273</v>
      </c>
      <c r="E36" s="52" t="s">
        <v>274</v>
      </c>
      <c r="F36" s="10" t="s">
        <v>203</v>
      </c>
      <c r="G36" s="35">
        <v>5000</v>
      </c>
      <c r="H36" s="31">
        <v>2484</v>
      </c>
      <c r="I36" s="3"/>
      <c r="J36" s="31">
        <v>5000</v>
      </c>
      <c r="K36" s="11" t="s">
        <v>251</v>
      </c>
      <c r="L36" s="31">
        <v>7000</v>
      </c>
      <c r="M36" s="11" t="s">
        <v>258</v>
      </c>
      <c r="N36" s="31">
        <v>5000</v>
      </c>
      <c r="O36" s="11" t="s">
        <v>253</v>
      </c>
      <c r="P36" s="31"/>
      <c r="Q36" s="11"/>
      <c r="R36" s="31"/>
      <c r="S36" s="11"/>
      <c r="T36" s="13"/>
    </row>
    <row r="37" spans="1:20" ht="18.95" customHeight="1">
      <c r="A37" s="62"/>
      <c r="B37" s="62"/>
      <c r="C37" s="62" t="s">
        <v>275</v>
      </c>
      <c r="D37" s="52" t="s">
        <v>276</v>
      </c>
      <c r="E37" s="52" t="s">
        <v>277</v>
      </c>
      <c r="F37" s="10" t="s">
        <v>203</v>
      </c>
      <c r="G37" s="35">
        <v>6000</v>
      </c>
      <c r="H37" s="31">
        <v>1584</v>
      </c>
      <c r="I37" s="3"/>
      <c r="J37" s="31">
        <v>6000</v>
      </c>
      <c r="K37" s="11" t="s">
        <v>251</v>
      </c>
      <c r="L37" s="31">
        <v>8000</v>
      </c>
      <c r="M37" s="11" t="s">
        <v>258</v>
      </c>
      <c r="N37" s="31">
        <v>7500</v>
      </c>
      <c r="O37" s="11" t="s">
        <v>253</v>
      </c>
      <c r="P37" s="31"/>
      <c r="Q37" s="11"/>
      <c r="R37" s="31"/>
      <c r="S37" s="11"/>
      <c r="T37" s="13"/>
    </row>
    <row r="38" spans="1:20" ht="18.95" customHeight="1">
      <c r="A38" s="62"/>
      <c r="B38" s="62"/>
      <c r="C38" s="62" t="s">
        <v>278</v>
      </c>
      <c r="D38" s="52" t="s">
        <v>279</v>
      </c>
      <c r="E38" s="52" t="s">
        <v>277</v>
      </c>
      <c r="F38" s="10" t="s">
        <v>203</v>
      </c>
      <c r="G38" s="35">
        <v>2000</v>
      </c>
      <c r="H38" s="31">
        <v>1409</v>
      </c>
      <c r="I38" s="3"/>
      <c r="J38" s="31">
        <v>2000</v>
      </c>
      <c r="K38" s="11" t="s">
        <v>251</v>
      </c>
      <c r="L38" s="31">
        <v>3000</v>
      </c>
      <c r="M38" s="11" t="s">
        <v>258</v>
      </c>
      <c r="N38" s="31">
        <v>2000</v>
      </c>
      <c r="O38" s="11" t="s">
        <v>253</v>
      </c>
      <c r="P38" s="31"/>
      <c r="Q38" s="11"/>
      <c r="R38" s="31"/>
      <c r="S38" s="11"/>
      <c r="T38" s="13"/>
    </row>
    <row r="39" spans="1:20" ht="18.95" customHeight="1">
      <c r="A39" s="62"/>
      <c r="B39" s="62"/>
      <c r="C39" s="62" t="s">
        <v>280</v>
      </c>
      <c r="D39" s="52" t="s">
        <v>281</v>
      </c>
      <c r="E39" s="52" t="s">
        <v>277</v>
      </c>
      <c r="F39" s="10" t="s">
        <v>203</v>
      </c>
      <c r="G39" s="35">
        <v>25000</v>
      </c>
      <c r="H39" s="31"/>
      <c r="I39" s="3"/>
      <c r="J39" s="31">
        <v>30000</v>
      </c>
      <c r="K39" s="11" t="s">
        <v>251</v>
      </c>
      <c r="L39" s="31">
        <v>25000</v>
      </c>
      <c r="M39" s="11" t="s">
        <v>282</v>
      </c>
      <c r="N39" s="31">
        <v>30000</v>
      </c>
      <c r="O39" s="11" t="s">
        <v>253</v>
      </c>
      <c r="P39" s="31"/>
      <c r="Q39" s="11"/>
      <c r="R39" s="31"/>
      <c r="S39" s="11"/>
      <c r="T39" s="13"/>
    </row>
    <row r="40" spans="1:20" ht="18.95" customHeight="1">
      <c r="A40" s="62"/>
      <c r="B40" s="62"/>
      <c r="C40" s="62" t="s">
        <v>283</v>
      </c>
      <c r="D40" s="52" t="s">
        <v>284</v>
      </c>
      <c r="E40" s="52"/>
      <c r="F40" s="10" t="s">
        <v>203</v>
      </c>
      <c r="G40" s="35">
        <v>40000</v>
      </c>
      <c r="H40" s="31">
        <v>29678</v>
      </c>
      <c r="I40" s="3"/>
      <c r="J40" s="31">
        <v>40000</v>
      </c>
      <c r="K40" s="11" t="s">
        <v>251</v>
      </c>
      <c r="L40" s="31">
        <v>60000</v>
      </c>
      <c r="M40" s="11" t="s">
        <v>258</v>
      </c>
      <c r="N40" s="31">
        <v>60000</v>
      </c>
      <c r="O40" s="11" t="s">
        <v>253</v>
      </c>
      <c r="P40" s="31"/>
      <c r="Q40" s="11"/>
      <c r="R40" s="31"/>
      <c r="S40" s="11"/>
      <c r="T40" s="13"/>
    </row>
    <row r="41" spans="1:20" ht="18.95" customHeight="1">
      <c r="A41" s="62"/>
      <c r="B41" s="62"/>
      <c r="C41" s="62" t="s">
        <v>285</v>
      </c>
      <c r="D41" s="52" t="s">
        <v>286</v>
      </c>
      <c r="E41" s="52" t="s">
        <v>287</v>
      </c>
      <c r="F41" s="10" t="s">
        <v>203</v>
      </c>
      <c r="G41" s="35">
        <v>3200</v>
      </c>
      <c r="H41" s="31"/>
      <c r="I41" s="3"/>
      <c r="J41" s="31"/>
      <c r="K41" s="11"/>
      <c r="L41" s="31">
        <v>3200</v>
      </c>
      <c r="M41" s="11" t="s">
        <v>288</v>
      </c>
      <c r="N41" s="31"/>
      <c r="O41" s="11"/>
      <c r="P41" s="31"/>
      <c r="Q41" s="11"/>
      <c r="R41" s="31"/>
      <c r="S41" s="11"/>
      <c r="T41" s="13"/>
    </row>
    <row r="42" spans="1:20" ht="18.95" customHeight="1">
      <c r="A42" s="62"/>
      <c r="B42" s="62"/>
      <c r="C42" s="62" t="s">
        <v>289</v>
      </c>
      <c r="D42" s="52" t="s">
        <v>290</v>
      </c>
      <c r="E42" s="52" t="s">
        <v>291</v>
      </c>
      <c r="F42" s="10" t="s">
        <v>292</v>
      </c>
      <c r="G42" s="35">
        <v>500000</v>
      </c>
      <c r="H42" s="31"/>
      <c r="I42" s="3"/>
      <c r="J42" s="31"/>
      <c r="K42" s="11"/>
      <c r="L42" s="31"/>
      <c r="M42" s="11"/>
      <c r="N42" s="31"/>
      <c r="O42" s="11"/>
      <c r="P42" s="31"/>
      <c r="Q42" s="11"/>
      <c r="R42" s="31"/>
      <c r="S42" s="11"/>
      <c r="T42" s="13"/>
    </row>
    <row r="43" spans="1:20" ht="18.95" customHeight="1">
      <c r="A43" s="62"/>
      <c r="B43" s="62"/>
      <c r="C43" s="62" t="s">
        <v>293</v>
      </c>
      <c r="D43" s="52" t="s">
        <v>294</v>
      </c>
      <c r="E43" s="52" t="s">
        <v>277</v>
      </c>
      <c r="F43" s="10" t="s">
        <v>203</v>
      </c>
      <c r="G43" s="35">
        <v>55000</v>
      </c>
      <c r="H43" s="31">
        <v>41550</v>
      </c>
      <c r="I43" s="3"/>
      <c r="J43" s="31"/>
      <c r="K43" s="11"/>
      <c r="L43" s="31">
        <v>55000</v>
      </c>
      <c r="M43" s="11"/>
      <c r="N43" s="31"/>
      <c r="O43" s="11"/>
      <c r="P43" s="31"/>
      <c r="Q43" s="11"/>
      <c r="R43" s="31"/>
      <c r="S43" s="11"/>
      <c r="T43" s="13"/>
    </row>
    <row r="44" spans="1:20" ht="18.95" customHeight="1">
      <c r="A44" s="62"/>
      <c r="B44" s="62"/>
      <c r="C44" s="62" t="s">
        <v>295</v>
      </c>
      <c r="D44" s="52" t="s">
        <v>296</v>
      </c>
      <c r="E44" s="52" t="s">
        <v>297</v>
      </c>
      <c r="F44" s="10" t="s">
        <v>298</v>
      </c>
      <c r="G44" s="35">
        <v>30000</v>
      </c>
      <c r="H44" s="31"/>
      <c r="I44" s="3"/>
      <c r="J44" s="31"/>
      <c r="K44" s="11"/>
      <c r="L44" s="31">
        <v>30000</v>
      </c>
      <c r="M44" s="11"/>
      <c r="N44" s="31"/>
      <c r="O44" s="11"/>
      <c r="P44" s="31"/>
      <c r="Q44" s="11"/>
      <c r="R44" s="31"/>
      <c r="S44" s="11"/>
      <c r="T44" s="13"/>
    </row>
    <row r="45" spans="1:20" ht="18.95" customHeight="1">
      <c r="A45" s="62"/>
      <c r="B45" s="62"/>
      <c r="C45" s="62" t="s">
        <v>299</v>
      </c>
      <c r="D45" s="52" t="s">
        <v>300</v>
      </c>
      <c r="E45" s="52" t="s">
        <v>301</v>
      </c>
      <c r="F45" s="10" t="s">
        <v>203</v>
      </c>
      <c r="G45" s="35">
        <v>296466</v>
      </c>
      <c r="H45" s="31">
        <v>296466</v>
      </c>
      <c r="I45" s="3"/>
      <c r="J45" s="31"/>
      <c r="K45" s="11"/>
      <c r="L45" s="31"/>
      <c r="M45" s="11"/>
      <c r="N45" s="31"/>
      <c r="O45" s="11"/>
      <c r="P45" s="31"/>
      <c r="Q45" s="11"/>
      <c r="R45" s="31"/>
      <c r="S45" s="11"/>
      <c r="T45" s="13"/>
    </row>
    <row r="46" spans="1:20" ht="18.95" customHeight="1">
      <c r="A46" s="62"/>
      <c r="B46" s="62"/>
      <c r="C46" s="62" t="s">
        <v>302</v>
      </c>
      <c r="D46" s="52" t="s">
        <v>303</v>
      </c>
      <c r="E46" s="52" t="s">
        <v>304</v>
      </c>
      <c r="F46" s="10" t="s">
        <v>203</v>
      </c>
      <c r="G46" s="35">
        <v>1900</v>
      </c>
      <c r="H46" s="31"/>
      <c r="I46" s="3"/>
      <c r="J46" s="31"/>
      <c r="K46" s="11"/>
      <c r="L46" s="31">
        <v>1900</v>
      </c>
      <c r="M46" s="11" t="s">
        <v>305</v>
      </c>
      <c r="N46" s="31"/>
      <c r="O46" s="11"/>
      <c r="P46" s="31"/>
      <c r="Q46" s="11"/>
      <c r="R46" s="31"/>
      <c r="S46" s="11"/>
      <c r="T46" s="13"/>
    </row>
    <row r="47" spans="1:20" ht="18.95" customHeight="1">
      <c r="A47" s="62"/>
      <c r="B47" s="62"/>
      <c r="C47" s="62" t="s">
        <v>306</v>
      </c>
      <c r="D47" s="52" t="s">
        <v>307</v>
      </c>
      <c r="E47" s="52" t="s">
        <v>308</v>
      </c>
      <c r="F47" s="10" t="s">
        <v>309</v>
      </c>
      <c r="G47" s="35">
        <v>28.7</v>
      </c>
      <c r="H47" s="31"/>
      <c r="I47" s="3"/>
      <c r="J47" s="31"/>
      <c r="K47" s="11"/>
      <c r="L47" s="31">
        <v>28.7</v>
      </c>
      <c r="M47" s="11" t="s">
        <v>310</v>
      </c>
      <c r="N47" s="31"/>
      <c r="O47" s="11"/>
      <c r="P47" s="31"/>
      <c r="Q47" s="11"/>
      <c r="R47" s="31"/>
      <c r="S47" s="11"/>
      <c r="T47" s="13"/>
    </row>
    <row r="48" spans="1:20" ht="18.95" customHeight="1">
      <c r="A48" s="62"/>
      <c r="B48" s="62"/>
      <c r="C48" s="62" t="s">
        <v>311</v>
      </c>
      <c r="D48" s="52" t="s">
        <v>312</v>
      </c>
      <c r="E48" s="52" t="s">
        <v>313</v>
      </c>
      <c r="F48" s="10" t="s">
        <v>309</v>
      </c>
      <c r="G48" s="35">
        <v>10</v>
      </c>
      <c r="H48" s="31"/>
      <c r="I48" s="3"/>
      <c r="J48" s="31"/>
      <c r="K48" s="11"/>
      <c r="L48" s="31">
        <v>10</v>
      </c>
      <c r="M48" s="11" t="s">
        <v>239</v>
      </c>
      <c r="N48" s="31"/>
      <c r="O48" s="11"/>
      <c r="P48" s="31"/>
      <c r="Q48" s="11"/>
      <c r="R48" s="31"/>
      <c r="S48" s="11"/>
      <c r="T48" s="13"/>
    </row>
    <row r="49" spans="1:20" ht="18.95" customHeight="1">
      <c r="A49" s="62"/>
      <c r="B49" s="62"/>
      <c r="C49" s="62" t="s">
        <v>314</v>
      </c>
      <c r="D49" s="52" t="s">
        <v>315</v>
      </c>
      <c r="E49" s="52" t="s">
        <v>316</v>
      </c>
      <c r="F49" s="10" t="s">
        <v>317</v>
      </c>
      <c r="G49" s="35">
        <v>265406</v>
      </c>
      <c r="H49" s="31"/>
      <c r="I49" s="3"/>
      <c r="J49" s="31"/>
      <c r="K49" s="11"/>
      <c r="L49" s="31"/>
      <c r="M49" s="11"/>
      <c r="N49" s="31"/>
      <c r="O49" s="11"/>
      <c r="P49" s="31"/>
      <c r="Q49" s="11"/>
      <c r="R49" s="31"/>
      <c r="S49" s="11"/>
      <c r="T49" s="13"/>
    </row>
    <row r="50" spans="1:20" ht="18.95" customHeight="1">
      <c r="A50" s="62"/>
      <c r="B50" s="62"/>
      <c r="C50" s="62"/>
      <c r="D50" s="52"/>
      <c r="E50" s="52"/>
      <c r="F50" s="10"/>
      <c r="G50" s="35"/>
      <c r="H50" s="31"/>
      <c r="I50" s="3"/>
      <c r="J50" s="31"/>
      <c r="K50" s="11"/>
      <c r="L50" s="31"/>
      <c r="M50" s="11"/>
      <c r="N50" s="31"/>
      <c r="O50" s="11"/>
      <c r="P50" s="31"/>
      <c r="Q50" s="11"/>
      <c r="R50" s="31"/>
      <c r="S50" s="11"/>
      <c r="T50" s="13"/>
    </row>
    <row r="51" spans="1:20" ht="18.95" customHeight="1">
      <c r="A51" s="62"/>
      <c r="B51" s="62"/>
      <c r="C51" s="62"/>
      <c r="D51" s="52"/>
      <c r="E51" s="52"/>
      <c r="F51" s="10"/>
      <c r="G51" s="35"/>
      <c r="H51" s="31"/>
      <c r="I51" s="3"/>
      <c r="J51" s="31"/>
      <c r="K51" s="11"/>
      <c r="L51" s="31"/>
      <c r="M51" s="11"/>
      <c r="N51" s="31"/>
      <c r="O51" s="11"/>
      <c r="P51" s="31"/>
      <c r="Q51" s="11"/>
      <c r="R51" s="31"/>
      <c r="S51" s="11"/>
      <c r="T51" s="13"/>
    </row>
    <row r="52" spans="1:20" ht="18.95" customHeight="1">
      <c r="A52" s="62"/>
      <c r="B52" s="62"/>
      <c r="C52" s="62"/>
      <c r="D52" s="52"/>
      <c r="E52" s="52"/>
      <c r="F52" s="10"/>
      <c r="G52" s="35"/>
      <c r="H52" s="31"/>
      <c r="I52" s="3"/>
      <c r="J52" s="31"/>
      <c r="K52" s="11"/>
      <c r="L52" s="31"/>
      <c r="M52" s="11"/>
      <c r="N52" s="31"/>
      <c r="O52" s="11"/>
      <c r="P52" s="31"/>
      <c r="Q52" s="11"/>
      <c r="R52" s="31"/>
      <c r="S52" s="11"/>
      <c r="T52" s="13"/>
    </row>
    <row r="53" spans="1:20" ht="18.95" customHeight="1">
      <c r="A53" s="62"/>
      <c r="B53" s="62"/>
      <c r="C53" s="62"/>
      <c r="D53" s="52"/>
      <c r="E53" s="52"/>
      <c r="F53" s="10"/>
      <c r="G53" s="35"/>
      <c r="H53" s="31"/>
      <c r="I53" s="3"/>
      <c r="J53" s="31"/>
      <c r="K53" s="11"/>
      <c r="L53" s="31"/>
      <c r="M53" s="11"/>
      <c r="N53" s="31"/>
      <c r="O53" s="11"/>
      <c r="P53" s="31"/>
      <c r="Q53" s="11"/>
      <c r="R53" s="31"/>
      <c r="S53" s="11"/>
      <c r="T53" s="13"/>
    </row>
    <row r="54" spans="1:20" ht="18.95" customHeight="1">
      <c r="A54" s="62"/>
      <c r="B54" s="62"/>
      <c r="C54" s="62"/>
      <c r="D54" s="52"/>
      <c r="E54" s="52"/>
      <c r="F54" s="10"/>
      <c r="G54" s="35"/>
      <c r="H54" s="31"/>
      <c r="I54" s="3"/>
      <c r="J54" s="31"/>
      <c r="K54" s="11"/>
      <c r="L54" s="31"/>
      <c r="M54" s="11"/>
      <c r="N54" s="31"/>
      <c r="O54" s="11"/>
      <c r="P54" s="31"/>
      <c r="Q54" s="11"/>
      <c r="R54" s="31"/>
      <c r="S54" s="11"/>
      <c r="T54" s="13"/>
    </row>
    <row r="55" spans="1:20" ht="18.95" customHeight="1">
      <c r="A55" s="62"/>
      <c r="B55" s="62"/>
      <c r="C55" s="62"/>
      <c r="D55" s="52"/>
      <c r="E55" s="52"/>
      <c r="F55" s="10"/>
      <c r="G55" s="35"/>
      <c r="H55" s="31"/>
      <c r="I55" s="3"/>
      <c r="J55" s="31"/>
      <c r="K55" s="11"/>
      <c r="L55" s="31"/>
      <c r="M55" s="11"/>
      <c r="N55" s="31"/>
      <c r="O55" s="11"/>
      <c r="P55" s="31"/>
      <c r="Q55" s="11"/>
      <c r="R55" s="31"/>
      <c r="S55" s="11"/>
      <c r="T55" s="13"/>
    </row>
    <row r="56" spans="1:20" ht="18.95" customHeight="1">
      <c r="A56" s="62"/>
      <c r="B56" s="62"/>
      <c r="C56" s="62"/>
      <c r="D56" s="52"/>
      <c r="E56" s="52"/>
      <c r="F56" s="10"/>
      <c r="G56" s="35"/>
      <c r="H56" s="31"/>
      <c r="I56" s="3"/>
      <c r="J56" s="31"/>
      <c r="K56" s="11"/>
      <c r="L56" s="31"/>
      <c r="M56" s="11"/>
      <c r="N56" s="31"/>
      <c r="O56" s="11"/>
      <c r="P56" s="31"/>
      <c r="Q56" s="11"/>
      <c r="R56" s="31"/>
      <c r="S56" s="11"/>
      <c r="T56" s="13"/>
    </row>
    <row r="57" spans="1:20" ht="18.95" customHeight="1">
      <c r="A57" s="62"/>
      <c r="B57" s="62"/>
      <c r="C57" s="62"/>
      <c r="D57" s="52"/>
      <c r="E57" s="52"/>
      <c r="F57" s="10"/>
      <c r="G57" s="35"/>
      <c r="H57" s="31"/>
      <c r="I57" s="3"/>
      <c r="J57" s="31"/>
      <c r="K57" s="11"/>
      <c r="L57" s="31"/>
      <c r="M57" s="11"/>
      <c r="N57" s="31"/>
      <c r="O57" s="11"/>
      <c r="P57" s="31"/>
      <c r="Q57" s="11"/>
      <c r="R57" s="31"/>
      <c r="S57" s="11"/>
      <c r="T57" s="13"/>
    </row>
    <row r="58" spans="1:20" ht="18.95" customHeight="1">
      <c r="A58" s="62"/>
      <c r="B58" s="62"/>
      <c r="C58" s="62"/>
      <c r="D58" s="52"/>
      <c r="E58" s="52"/>
      <c r="F58" s="10"/>
      <c r="G58" s="35"/>
      <c r="H58" s="31"/>
      <c r="I58" s="3"/>
      <c r="J58" s="31"/>
      <c r="K58" s="11"/>
      <c r="L58" s="31"/>
      <c r="M58" s="11"/>
      <c r="N58" s="31"/>
      <c r="O58" s="11"/>
      <c r="P58" s="31"/>
      <c r="Q58" s="11"/>
      <c r="R58" s="31"/>
      <c r="S58" s="11"/>
      <c r="T58" s="13"/>
    </row>
    <row r="59" spans="1:20" ht="18.95" customHeight="1">
      <c r="A59" s="62"/>
      <c r="B59" s="62"/>
      <c r="C59" s="62"/>
      <c r="D59" s="52"/>
      <c r="E59" s="52"/>
      <c r="F59" s="10"/>
      <c r="G59" s="35"/>
      <c r="H59" s="31"/>
      <c r="I59" s="3"/>
      <c r="J59" s="31"/>
      <c r="K59" s="11"/>
      <c r="L59" s="31"/>
      <c r="M59" s="11"/>
      <c r="N59" s="31"/>
      <c r="O59" s="11"/>
      <c r="P59" s="31"/>
      <c r="Q59" s="11"/>
      <c r="R59" s="31"/>
      <c r="S59" s="11"/>
      <c r="T59" s="13"/>
    </row>
    <row r="60" spans="1:20" ht="18.95" customHeight="1">
      <c r="A60" s="62"/>
      <c r="B60" s="62"/>
      <c r="C60" s="62"/>
      <c r="D60" s="52"/>
      <c r="E60" s="52"/>
      <c r="F60" s="10"/>
      <c r="G60" s="35"/>
      <c r="H60" s="31"/>
      <c r="I60" s="3"/>
      <c r="J60" s="31"/>
      <c r="K60" s="11"/>
      <c r="L60" s="31"/>
      <c r="M60" s="11"/>
      <c r="N60" s="31"/>
      <c r="O60" s="11"/>
      <c r="P60" s="31"/>
      <c r="Q60" s="11"/>
      <c r="R60" s="31"/>
      <c r="S60" s="11"/>
      <c r="T60" s="13"/>
    </row>
    <row r="61" spans="1:20" ht="18.95" customHeight="1">
      <c r="A61" s="62"/>
      <c r="B61" s="62"/>
      <c r="C61" s="62"/>
      <c r="D61" s="52"/>
      <c r="E61" s="52"/>
      <c r="F61" s="10"/>
      <c r="G61" s="35"/>
      <c r="H61" s="31"/>
      <c r="I61" s="3"/>
      <c r="J61" s="31"/>
      <c r="K61" s="11"/>
      <c r="L61" s="31"/>
      <c r="M61" s="11"/>
      <c r="N61" s="31"/>
      <c r="O61" s="11"/>
      <c r="P61" s="31"/>
      <c r="Q61" s="11"/>
      <c r="R61" s="31"/>
      <c r="S61" s="11"/>
      <c r="T61" s="13"/>
    </row>
    <row r="62" spans="1:20" ht="18.95" customHeight="1">
      <c r="A62" s="62"/>
      <c r="B62" s="62"/>
      <c r="C62" s="62"/>
      <c r="D62" s="52"/>
      <c r="E62" s="52"/>
      <c r="F62" s="10"/>
      <c r="G62" s="35"/>
      <c r="H62" s="31"/>
      <c r="I62" s="3"/>
      <c r="J62" s="31"/>
      <c r="K62" s="11"/>
      <c r="L62" s="31"/>
      <c r="M62" s="11"/>
      <c r="N62" s="31"/>
      <c r="O62" s="11"/>
      <c r="P62" s="31"/>
      <c r="Q62" s="11"/>
      <c r="R62" s="31"/>
      <c r="S62" s="11"/>
      <c r="T62" s="13"/>
    </row>
    <row r="63" spans="1:20" ht="18.95" customHeight="1">
      <c r="A63" s="62"/>
      <c r="B63" s="62"/>
      <c r="C63" s="62"/>
      <c r="D63" s="52"/>
      <c r="E63" s="52"/>
      <c r="F63" s="10"/>
      <c r="G63" s="35"/>
      <c r="H63" s="31"/>
      <c r="I63" s="3"/>
      <c r="J63" s="31"/>
      <c r="K63" s="11"/>
      <c r="L63" s="31"/>
      <c r="M63" s="11"/>
      <c r="N63" s="31"/>
      <c r="O63" s="11"/>
      <c r="P63" s="31"/>
      <c r="Q63" s="11"/>
      <c r="R63" s="31"/>
      <c r="S63" s="11"/>
      <c r="T63" s="13"/>
    </row>
    <row r="64" spans="1:20" ht="18.95" customHeight="1">
      <c r="A64" s="62"/>
      <c r="B64" s="62"/>
      <c r="C64" s="62"/>
      <c r="D64" s="62"/>
      <c r="E64" s="62"/>
    </row>
  </sheetData>
  <mergeCells count="15">
    <mergeCell ref="R2:S2"/>
    <mergeCell ref="T2:T3"/>
    <mergeCell ref="A2:A3"/>
    <mergeCell ref="L2:M2"/>
    <mergeCell ref="B2:B3"/>
    <mergeCell ref="C2:C3"/>
    <mergeCell ref="L1:P1"/>
    <mergeCell ref="F2:F3"/>
    <mergeCell ref="G2:G3"/>
    <mergeCell ref="J2:K2"/>
    <mergeCell ref="N2:O2"/>
    <mergeCell ref="D1:K1"/>
    <mergeCell ref="E2:E3"/>
    <mergeCell ref="D2:D3"/>
    <mergeCell ref="P2:Q2"/>
  </mergeCells>
  <phoneticPr fontId="7" type="noConversion"/>
  <printOptions horizontalCentered="1" verticalCentered="1"/>
  <pageMargins left="0.74803149606299213" right="0.35433070866141736" top="0.59055118110236227" bottom="0.59055118110236227" header="0.51181102362204722" footer="0.47244094488188981"/>
  <pageSetup paperSize="9" scale="80" orientation="landscape" verticalDpi="0" r:id="rId1"/>
  <headerFooter alignWithMargins="0"/>
</worksheet>
</file>

<file path=xl/worksheets/sheet26.xml><?xml version="1.0" encoding="utf-8"?>
<worksheet xmlns="http://schemas.openxmlformats.org/spreadsheetml/2006/main" xmlns:r="http://schemas.openxmlformats.org/officeDocument/2006/relationships">
  <dimension ref="B1:M15"/>
  <sheetViews>
    <sheetView view="pageBreakPreview" zoomScaleNormal="75" zoomScaleSheetLayoutView="100" workbookViewId="0">
      <selection activeCell="B4" sqref="B4:T4"/>
    </sheetView>
  </sheetViews>
  <sheetFormatPr defaultColWidth="6.77734375" defaultRowHeight="13.5"/>
  <cols>
    <col min="1" max="1" width="7.88671875" style="138" customWidth="1"/>
    <col min="2" max="256" width="6.77734375" style="138"/>
    <col min="257" max="257" width="7.88671875" style="138" customWidth="1"/>
    <col min="258" max="512" width="6.77734375" style="138"/>
    <col min="513" max="513" width="7.88671875" style="138" customWidth="1"/>
    <col min="514" max="768" width="6.77734375" style="138"/>
    <col min="769" max="769" width="7.88671875" style="138" customWidth="1"/>
    <col min="770" max="1024" width="6.77734375" style="138"/>
    <col min="1025" max="1025" width="7.88671875" style="138" customWidth="1"/>
    <col min="1026" max="1280" width="6.77734375" style="138"/>
    <col min="1281" max="1281" width="7.88671875" style="138" customWidth="1"/>
    <col min="1282" max="1536" width="6.77734375" style="138"/>
    <col min="1537" max="1537" width="7.88671875" style="138" customWidth="1"/>
    <col min="1538" max="1792" width="6.77734375" style="138"/>
    <col min="1793" max="1793" width="7.88671875" style="138" customWidth="1"/>
    <col min="1794" max="2048" width="6.77734375" style="138"/>
    <col min="2049" max="2049" width="7.88671875" style="138" customWidth="1"/>
    <col min="2050" max="2304" width="6.77734375" style="138"/>
    <col min="2305" max="2305" width="7.88671875" style="138" customWidth="1"/>
    <col min="2306" max="2560" width="6.77734375" style="138"/>
    <col min="2561" max="2561" width="7.88671875" style="138" customWidth="1"/>
    <col min="2562" max="2816" width="6.77734375" style="138"/>
    <col min="2817" max="2817" width="7.88671875" style="138" customWidth="1"/>
    <col min="2818" max="3072" width="6.77734375" style="138"/>
    <col min="3073" max="3073" width="7.88671875" style="138" customWidth="1"/>
    <col min="3074" max="3328" width="6.77734375" style="138"/>
    <col min="3329" max="3329" width="7.88671875" style="138" customWidth="1"/>
    <col min="3330" max="3584" width="6.77734375" style="138"/>
    <col min="3585" max="3585" width="7.88671875" style="138" customWidth="1"/>
    <col min="3586" max="3840" width="6.77734375" style="138"/>
    <col min="3841" max="3841" width="7.88671875" style="138" customWidth="1"/>
    <col min="3842" max="4096" width="6.77734375" style="138"/>
    <col min="4097" max="4097" width="7.88671875" style="138" customWidth="1"/>
    <col min="4098" max="4352" width="6.77734375" style="138"/>
    <col min="4353" max="4353" width="7.88671875" style="138" customWidth="1"/>
    <col min="4354" max="4608" width="6.77734375" style="138"/>
    <col min="4609" max="4609" width="7.88671875" style="138" customWidth="1"/>
    <col min="4610" max="4864" width="6.77734375" style="138"/>
    <col min="4865" max="4865" width="7.88671875" style="138" customWidth="1"/>
    <col min="4866" max="5120" width="6.77734375" style="138"/>
    <col min="5121" max="5121" width="7.88671875" style="138" customWidth="1"/>
    <col min="5122" max="5376" width="6.77734375" style="138"/>
    <col min="5377" max="5377" width="7.88671875" style="138" customWidth="1"/>
    <col min="5378" max="5632" width="6.77734375" style="138"/>
    <col min="5633" max="5633" width="7.88671875" style="138" customWidth="1"/>
    <col min="5634" max="5888" width="6.77734375" style="138"/>
    <col min="5889" max="5889" width="7.88671875" style="138" customWidth="1"/>
    <col min="5890" max="6144" width="6.77734375" style="138"/>
    <col min="6145" max="6145" width="7.88671875" style="138" customWidth="1"/>
    <col min="6146" max="6400" width="6.77734375" style="138"/>
    <col min="6401" max="6401" width="7.88671875" style="138" customWidth="1"/>
    <col min="6402" max="6656" width="6.77734375" style="138"/>
    <col min="6657" max="6657" width="7.88671875" style="138" customWidth="1"/>
    <col min="6658" max="6912" width="6.77734375" style="138"/>
    <col min="6913" max="6913" width="7.88671875" style="138" customWidth="1"/>
    <col min="6914" max="7168" width="6.77734375" style="138"/>
    <col min="7169" max="7169" width="7.88671875" style="138" customWidth="1"/>
    <col min="7170" max="7424" width="6.77734375" style="138"/>
    <col min="7425" max="7425" width="7.88671875" style="138" customWidth="1"/>
    <col min="7426" max="7680" width="6.77734375" style="138"/>
    <col min="7681" max="7681" width="7.88671875" style="138" customWidth="1"/>
    <col min="7682" max="7936" width="6.77734375" style="138"/>
    <col min="7937" max="7937" width="7.88671875" style="138" customWidth="1"/>
    <col min="7938" max="8192" width="6.77734375" style="138"/>
    <col min="8193" max="8193" width="7.88671875" style="138" customWidth="1"/>
    <col min="8194" max="8448" width="6.77734375" style="138"/>
    <col min="8449" max="8449" width="7.88671875" style="138" customWidth="1"/>
    <col min="8450" max="8704" width="6.77734375" style="138"/>
    <col min="8705" max="8705" width="7.88671875" style="138" customWidth="1"/>
    <col min="8706" max="8960" width="6.77734375" style="138"/>
    <col min="8961" max="8961" width="7.88671875" style="138" customWidth="1"/>
    <col min="8962" max="9216" width="6.77734375" style="138"/>
    <col min="9217" max="9217" width="7.88671875" style="138" customWidth="1"/>
    <col min="9218" max="9472" width="6.77734375" style="138"/>
    <col min="9473" max="9473" width="7.88671875" style="138" customWidth="1"/>
    <col min="9474" max="9728" width="6.77734375" style="138"/>
    <col min="9729" max="9729" width="7.88671875" style="138" customWidth="1"/>
    <col min="9730" max="9984" width="6.77734375" style="138"/>
    <col min="9985" max="9985" width="7.88671875" style="138" customWidth="1"/>
    <col min="9986" max="10240" width="6.77734375" style="138"/>
    <col min="10241" max="10241" width="7.88671875" style="138" customWidth="1"/>
    <col min="10242" max="10496" width="6.77734375" style="138"/>
    <col min="10497" max="10497" width="7.88671875" style="138" customWidth="1"/>
    <col min="10498" max="10752" width="6.77734375" style="138"/>
    <col min="10753" max="10753" width="7.88671875" style="138" customWidth="1"/>
    <col min="10754" max="11008" width="6.77734375" style="138"/>
    <col min="11009" max="11009" width="7.88671875" style="138" customWidth="1"/>
    <col min="11010" max="11264" width="6.77734375" style="138"/>
    <col min="11265" max="11265" width="7.88671875" style="138" customWidth="1"/>
    <col min="11266" max="11520" width="6.77734375" style="138"/>
    <col min="11521" max="11521" width="7.88671875" style="138" customWidth="1"/>
    <col min="11522" max="11776" width="6.77734375" style="138"/>
    <col min="11777" max="11777" width="7.88671875" style="138" customWidth="1"/>
    <col min="11778" max="12032" width="6.77734375" style="138"/>
    <col min="12033" max="12033" width="7.88671875" style="138" customWidth="1"/>
    <col min="12034" max="12288" width="6.77734375" style="138"/>
    <col min="12289" max="12289" width="7.88671875" style="138" customWidth="1"/>
    <col min="12290" max="12544" width="6.77734375" style="138"/>
    <col min="12545" max="12545" width="7.88671875" style="138" customWidth="1"/>
    <col min="12546" max="12800" width="6.77734375" style="138"/>
    <col min="12801" max="12801" width="7.88671875" style="138" customWidth="1"/>
    <col min="12802" max="13056" width="6.77734375" style="138"/>
    <col min="13057" max="13057" width="7.88671875" style="138" customWidth="1"/>
    <col min="13058" max="13312" width="6.77734375" style="138"/>
    <col min="13313" max="13313" width="7.88671875" style="138" customWidth="1"/>
    <col min="13314" max="13568" width="6.77734375" style="138"/>
    <col min="13569" max="13569" width="7.88671875" style="138" customWidth="1"/>
    <col min="13570" max="13824" width="6.77734375" style="138"/>
    <col min="13825" max="13825" width="7.88671875" style="138" customWidth="1"/>
    <col min="13826" max="14080" width="6.77734375" style="138"/>
    <col min="14081" max="14081" width="7.88671875" style="138" customWidth="1"/>
    <col min="14082" max="14336" width="6.77734375" style="138"/>
    <col min="14337" max="14337" width="7.88671875" style="138" customWidth="1"/>
    <col min="14338" max="14592" width="6.77734375" style="138"/>
    <col min="14593" max="14593" width="7.88671875" style="138" customWidth="1"/>
    <col min="14594" max="14848" width="6.77734375" style="138"/>
    <col min="14849" max="14849" width="7.88671875" style="138" customWidth="1"/>
    <col min="14850" max="15104" width="6.77734375" style="138"/>
    <col min="15105" max="15105" width="7.88671875" style="138" customWidth="1"/>
    <col min="15106" max="15360" width="6.77734375" style="138"/>
    <col min="15361" max="15361" width="7.88671875" style="138" customWidth="1"/>
    <col min="15362" max="15616" width="6.77734375" style="138"/>
    <col min="15617" max="15617" width="7.88671875" style="138" customWidth="1"/>
    <col min="15618" max="15872" width="6.77734375" style="138"/>
    <col min="15873" max="15873" width="7.88671875" style="138" customWidth="1"/>
    <col min="15874" max="16128" width="6.77734375" style="138"/>
    <col min="16129" max="16129" width="7.88671875" style="138" customWidth="1"/>
    <col min="16130" max="16384" width="6.77734375" style="138"/>
  </cols>
  <sheetData>
    <row r="1" spans="2:13" ht="13.5" customHeight="1">
      <c r="B1" s="137"/>
      <c r="C1" s="137"/>
      <c r="D1" s="137"/>
      <c r="E1" s="137"/>
      <c r="F1" s="137"/>
      <c r="G1" s="137"/>
      <c r="H1" s="137"/>
      <c r="I1" s="137"/>
    </row>
    <row r="2" spans="2:13" ht="32.25" customHeight="1">
      <c r="B2" s="137"/>
      <c r="C2" s="137"/>
      <c r="D2" s="137"/>
      <c r="E2" s="137"/>
      <c r="F2" s="137"/>
      <c r="G2" s="137"/>
      <c r="H2" s="137"/>
      <c r="I2" s="137"/>
    </row>
    <row r="3" spans="2:13" ht="66.75" customHeight="1">
      <c r="B3" s="166" t="s">
        <v>1551</v>
      </c>
      <c r="C3" s="166"/>
      <c r="D3" s="166"/>
      <c r="E3" s="166"/>
      <c r="F3" s="166"/>
      <c r="G3" s="166"/>
      <c r="H3" s="166"/>
      <c r="I3" s="166"/>
      <c r="J3" s="166"/>
      <c r="K3" s="166"/>
      <c r="L3" s="166"/>
      <c r="M3" s="166"/>
    </row>
    <row r="4" spans="2:13" ht="43.5" customHeight="1">
      <c r="B4" s="167" t="s">
        <v>1552</v>
      </c>
      <c r="C4" s="167"/>
      <c r="D4" s="167"/>
      <c r="E4" s="167"/>
      <c r="F4" s="167"/>
      <c r="G4" s="167"/>
      <c r="H4" s="167"/>
      <c r="I4" s="167"/>
      <c r="J4" s="167"/>
      <c r="K4" s="167"/>
      <c r="L4" s="167"/>
      <c r="M4" s="167"/>
    </row>
    <row r="5" spans="2:13" ht="9.9499999999999993" customHeight="1">
      <c r="B5" s="139" t="s">
        <v>1542</v>
      </c>
      <c r="C5" s="139"/>
      <c r="D5" s="139"/>
      <c r="E5" s="139"/>
      <c r="F5" s="139"/>
      <c r="G5" s="139"/>
      <c r="H5" s="139"/>
      <c r="I5" s="139"/>
      <c r="J5" s="140"/>
      <c r="K5" s="140"/>
      <c r="L5" s="140"/>
      <c r="M5" s="140"/>
    </row>
    <row r="6" spans="2:13" ht="34.5" customHeight="1">
      <c r="B6" s="165"/>
      <c r="C6" s="165"/>
      <c r="D6" s="165"/>
      <c r="E6" s="165"/>
      <c r="F6" s="165"/>
      <c r="G6" s="165"/>
      <c r="H6" s="165"/>
      <c r="I6" s="165"/>
      <c r="J6" s="165"/>
      <c r="K6" s="165"/>
      <c r="L6" s="165"/>
      <c r="M6" s="165"/>
    </row>
    <row r="7" spans="2:13" ht="21.75" customHeight="1">
      <c r="B7" s="165"/>
      <c r="C7" s="165"/>
      <c r="D7" s="165"/>
      <c r="E7" s="165"/>
      <c r="F7" s="165"/>
      <c r="G7" s="165"/>
      <c r="H7" s="165"/>
      <c r="I7" s="165"/>
      <c r="J7" s="165"/>
      <c r="K7" s="165"/>
      <c r="L7" s="165"/>
      <c r="M7" s="165"/>
    </row>
    <row r="8" spans="2:13" ht="20.100000000000001" customHeight="1">
      <c r="B8" s="139"/>
      <c r="C8" s="139"/>
      <c r="D8" s="139"/>
      <c r="E8" s="139"/>
      <c r="F8" s="139"/>
      <c r="G8" s="139"/>
      <c r="H8" s="139"/>
      <c r="I8" s="139"/>
      <c r="J8" s="140"/>
      <c r="K8" s="140"/>
      <c r="L8" s="140"/>
      <c r="M8" s="140"/>
    </row>
    <row r="9" spans="2:13" ht="20.100000000000001" customHeight="1">
      <c r="B9" s="139"/>
      <c r="C9" s="139"/>
      <c r="D9" s="139"/>
      <c r="E9" s="139"/>
      <c r="F9" s="139"/>
      <c r="G9" s="139"/>
      <c r="H9" s="139"/>
      <c r="I9" s="139"/>
      <c r="J9" s="140"/>
      <c r="K9" s="140"/>
      <c r="L9" s="140"/>
      <c r="M9" s="140"/>
    </row>
    <row r="10" spans="2:13" ht="17.25" customHeight="1">
      <c r="B10" s="139"/>
      <c r="C10" s="139"/>
      <c r="D10" s="139"/>
      <c r="E10" s="139"/>
      <c r="F10" s="139"/>
      <c r="G10" s="139"/>
      <c r="H10" s="139"/>
      <c r="I10" s="139"/>
      <c r="J10" s="140"/>
      <c r="K10" s="140"/>
      <c r="L10" s="140"/>
      <c r="M10" s="140"/>
    </row>
    <row r="11" spans="2:13" ht="20.100000000000001" customHeight="1">
      <c r="B11" s="139"/>
      <c r="C11" s="139"/>
      <c r="D11" s="139"/>
      <c r="E11" s="139"/>
      <c r="F11" s="139"/>
      <c r="G11" s="139"/>
      <c r="H11" s="139"/>
      <c r="I11" s="139"/>
      <c r="J11" s="140"/>
      <c r="K11" s="140"/>
      <c r="L11" s="140"/>
      <c r="M11" s="140"/>
    </row>
    <row r="12" spans="2:13" ht="20.25">
      <c r="B12" s="168"/>
      <c r="C12" s="168"/>
      <c r="D12" s="168"/>
      <c r="E12" s="168"/>
      <c r="F12" s="168"/>
      <c r="G12" s="168"/>
      <c r="H12" s="168"/>
      <c r="I12" s="168"/>
      <c r="J12" s="168"/>
      <c r="K12" s="168"/>
      <c r="L12" s="168"/>
      <c r="M12" s="168"/>
    </row>
    <row r="13" spans="2:13" ht="15.75" customHeight="1">
      <c r="B13" s="137"/>
      <c r="C13" s="137"/>
      <c r="D13" s="137"/>
      <c r="E13" s="137"/>
      <c r="F13" s="137"/>
      <c r="G13" s="137"/>
      <c r="H13" s="137"/>
      <c r="I13" s="137"/>
      <c r="J13" s="141"/>
      <c r="K13" s="141"/>
      <c r="L13" s="141"/>
      <c r="M13" s="141"/>
    </row>
    <row r="14" spans="2:13" ht="72.75" customHeight="1">
      <c r="B14" s="137"/>
      <c r="C14" s="137"/>
      <c r="D14" s="137"/>
      <c r="E14" s="137"/>
      <c r="F14" s="137"/>
      <c r="G14" s="137"/>
      <c r="H14" s="137"/>
      <c r="I14" s="137"/>
      <c r="J14" s="141"/>
      <c r="K14" s="141"/>
      <c r="L14" s="141"/>
      <c r="M14" s="141"/>
    </row>
    <row r="15" spans="2:13" ht="42.75" customHeight="1">
      <c r="B15" s="165"/>
      <c r="C15" s="165"/>
      <c r="D15" s="165"/>
      <c r="E15" s="165"/>
      <c r="F15" s="165"/>
      <c r="G15" s="165"/>
      <c r="H15" s="165"/>
      <c r="I15" s="165"/>
      <c r="J15" s="165"/>
      <c r="K15" s="165"/>
      <c r="L15" s="165"/>
      <c r="M15" s="165"/>
    </row>
  </sheetData>
  <dataConsolidate/>
  <mergeCells count="6">
    <mergeCell ref="B15:M15"/>
    <mergeCell ref="B3:M3"/>
    <mergeCell ref="B4:M4"/>
    <mergeCell ref="B6:M6"/>
    <mergeCell ref="B7:M7"/>
    <mergeCell ref="B12:M12"/>
  </mergeCells>
  <phoneticPr fontId="7" type="noConversion"/>
  <pageMargins left="1.1417322834645669" right="0.74803149606299213" top="0.59055118110236227" bottom="0.59055118110236227" header="0.51181102362204722" footer="0.51181102362204722"/>
  <pageSetup paperSize="9" orientation="landscape" r:id="rId1"/>
  <headerFooter alignWithMargins="0"/>
</worksheet>
</file>

<file path=xl/worksheets/sheet27.xml><?xml version="1.0" encoding="utf-8"?>
<worksheet xmlns="http://schemas.openxmlformats.org/spreadsheetml/2006/main" xmlns:r="http://schemas.openxmlformats.org/officeDocument/2006/relationships">
  <dimension ref="B1:M15"/>
  <sheetViews>
    <sheetView view="pageBreakPreview" zoomScaleNormal="75" zoomScaleSheetLayoutView="100" workbookViewId="0">
      <selection activeCell="B4" sqref="B4:T4"/>
    </sheetView>
  </sheetViews>
  <sheetFormatPr defaultColWidth="6.77734375" defaultRowHeight="13.5"/>
  <cols>
    <col min="1" max="1" width="7.88671875" style="138" customWidth="1"/>
    <col min="2" max="256" width="6.77734375" style="138"/>
    <col min="257" max="257" width="7.88671875" style="138" customWidth="1"/>
    <col min="258" max="512" width="6.77734375" style="138"/>
    <col min="513" max="513" width="7.88671875" style="138" customWidth="1"/>
    <col min="514" max="768" width="6.77734375" style="138"/>
    <col min="769" max="769" width="7.88671875" style="138" customWidth="1"/>
    <col min="770" max="1024" width="6.77734375" style="138"/>
    <col min="1025" max="1025" width="7.88671875" style="138" customWidth="1"/>
    <col min="1026" max="1280" width="6.77734375" style="138"/>
    <col min="1281" max="1281" width="7.88671875" style="138" customWidth="1"/>
    <col min="1282" max="1536" width="6.77734375" style="138"/>
    <col min="1537" max="1537" width="7.88671875" style="138" customWidth="1"/>
    <col min="1538" max="1792" width="6.77734375" style="138"/>
    <col min="1793" max="1793" width="7.88671875" style="138" customWidth="1"/>
    <col min="1794" max="2048" width="6.77734375" style="138"/>
    <col min="2049" max="2049" width="7.88671875" style="138" customWidth="1"/>
    <col min="2050" max="2304" width="6.77734375" style="138"/>
    <col min="2305" max="2305" width="7.88671875" style="138" customWidth="1"/>
    <col min="2306" max="2560" width="6.77734375" style="138"/>
    <col min="2561" max="2561" width="7.88671875" style="138" customWidth="1"/>
    <col min="2562" max="2816" width="6.77734375" style="138"/>
    <col min="2817" max="2817" width="7.88671875" style="138" customWidth="1"/>
    <col min="2818" max="3072" width="6.77734375" style="138"/>
    <col min="3073" max="3073" width="7.88671875" style="138" customWidth="1"/>
    <col min="3074" max="3328" width="6.77734375" style="138"/>
    <col min="3329" max="3329" width="7.88671875" style="138" customWidth="1"/>
    <col min="3330" max="3584" width="6.77734375" style="138"/>
    <col min="3585" max="3585" width="7.88671875" style="138" customWidth="1"/>
    <col min="3586" max="3840" width="6.77734375" style="138"/>
    <col min="3841" max="3841" width="7.88671875" style="138" customWidth="1"/>
    <col min="3842" max="4096" width="6.77734375" style="138"/>
    <col min="4097" max="4097" width="7.88671875" style="138" customWidth="1"/>
    <col min="4098" max="4352" width="6.77734375" style="138"/>
    <col min="4353" max="4353" width="7.88671875" style="138" customWidth="1"/>
    <col min="4354" max="4608" width="6.77734375" style="138"/>
    <col min="4609" max="4609" width="7.88671875" style="138" customWidth="1"/>
    <col min="4610" max="4864" width="6.77734375" style="138"/>
    <col min="4865" max="4865" width="7.88671875" style="138" customWidth="1"/>
    <col min="4866" max="5120" width="6.77734375" style="138"/>
    <col min="5121" max="5121" width="7.88671875" style="138" customWidth="1"/>
    <col min="5122" max="5376" width="6.77734375" style="138"/>
    <col min="5377" max="5377" width="7.88671875" style="138" customWidth="1"/>
    <col min="5378" max="5632" width="6.77734375" style="138"/>
    <col min="5633" max="5633" width="7.88671875" style="138" customWidth="1"/>
    <col min="5634" max="5888" width="6.77734375" style="138"/>
    <col min="5889" max="5889" width="7.88671875" style="138" customWidth="1"/>
    <col min="5890" max="6144" width="6.77734375" style="138"/>
    <col min="6145" max="6145" width="7.88671875" style="138" customWidth="1"/>
    <col min="6146" max="6400" width="6.77734375" style="138"/>
    <col min="6401" max="6401" width="7.88671875" style="138" customWidth="1"/>
    <col min="6402" max="6656" width="6.77734375" style="138"/>
    <col min="6657" max="6657" width="7.88671875" style="138" customWidth="1"/>
    <col min="6658" max="6912" width="6.77734375" style="138"/>
    <col min="6913" max="6913" width="7.88671875" style="138" customWidth="1"/>
    <col min="6914" max="7168" width="6.77734375" style="138"/>
    <col min="7169" max="7169" width="7.88671875" style="138" customWidth="1"/>
    <col min="7170" max="7424" width="6.77734375" style="138"/>
    <col min="7425" max="7425" width="7.88671875" style="138" customWidth="1"/>
    <col min="7426" max="7680" width="6.77734375" style="138"/>
    <col min="7681" max="7681" width="7.88671875" style="138" customWidth="1"/>
    <col min="7682" max="7936" width="6.77734375" style="138"/>
    <col min="7937" max="7937" width="7.88671875" style="138" customWidth="1"/>
    <col min="7938" max="8192" width="6.77734375" style="138"/>
    <col min="8193" max="8193" width="7.88671875" style="138" customWidth="1"/>
    <col min="8194" max="8448" width="6.77734375" style="138"/>
    <col min="8449" max="8449" width="7.88671875" style="138" customWidth="1"/>
    <col min="8450" max="8704" width="6.77734375" style="138"/>
    <col min="8705" max="8705" width="7.88671875" style="138" customWidth="1"/>
    <col min="8706" max="8960" width="6.77734375" style="138"/>
    <col min="8961" max="8961" width="7.88671875" style="138" customWidth="1"/>
    <col min="8962" max="9216" width="6.77734375" style="138"/>
    <col min="9217" max="9217" width="7.88671875" style="138" customWidth="1"/>
    <col min="9218" max="9472" width="6.77734375" style="138"/>
    <col min="9473" max="9473" width="7.88671875" style="138" customWidth="1"/>
    <col min="9474" max="9728" width="6.77734375" style="138"/>
    <col min="9729" max="9729" width="7.88671875" style="138" customWidth="1"/>
    <col min="9730" max="9984" width="6.77734375" style="138"/>
    <col min="9985" max="9985" width="7.88671875" style="138" customWidth="1"/>
    <col min="9986" max="10240" width="6.77734375" style="138"/>
    <col min="10241" max="10241" width="7.88671875" style="138" customWidth="1"/>
    <col min="10242" max="10496" width="6.77734375" style="138"/>
    <col min="10497" max="10497" width="7.88671875" style="138" customWidth="1"/>
    <col min="10498" max="10752" width="6.77734375" style="138"/>
    <col min="10753" max="10753" width="7.88671875" style="138" customWidth="1"/>
    <col min="10754" max="11008" width="6.77734375" style="138"/>
    <col min="11009" max="11009" width="7.88671875" style="138" customWidth="1"/>
    <col min="11010" max="11264" width="6.77734375" style="138"/>
    <col min="11265" max="11265" width="7.88671875" style="138" customWidth="1"/>
    <col min="11266" max="11520" width="6.77734375" style="138"/>
    <col min="11521" max="11521" width="7.88671875" style="138" customWidth="1"/>
    <col min="11522" max="11776" width="6.77734375" style="138"/>
    <col min="11777" max="11777" width="7.88671875" style="138" customWidth="1"/>
    <col min="11778" max="12032" width="6.77734375" style="138"/>
    <col min="12033" max="12033" width="7.88671875" style="138" customWidth="1"/>
    <col min="12034" max="12288" width="6.77734375" style="138"/>
    <col min="12289" max="12289" width="7.88671875" style="138" customWidth="1"/>
    <col min="12290" max="12544" width="6.77734375" style="138"/>
    <col min="12545" max="12545" width="7.88671875" style="138" customWidth="1"/>
    <col min="12546" max="12800" width="6.77734375" style="138"/>
    <col min="12801" max="12801" width="7.88671875" style="138" customWidth="1"/>
    <col min="12802" max="13056" width="6.77734375" style="138"/>
    <col min="13057" max="13057" width="7.88671875" style="138" customWidth="1"/>
    <col min="13058" max="13312" width="6.77734375" style="138"/>
    <col min="13313" max="13313" width="7.88671875" style="138" customWidth="1"/>
    <col min="13314" max="13568" width="6.77734375" style="138"/>
    <col min="13569" max="13569" width="7.88671875" style="138" customWidth="1"/>
    <col min="13570" max="13824" width="6.77734375" style="138"/>
    <col min="13825" max="13825" width="7.88671875" style="138" customWidth="1"/>
    <col min="13826" max="14080" width="6.77734375" style="138"/>
    <col min="14081" max="14081" width="7.88671875" style="138" customWidth="1"/>
    <col min="14082" max="14336" width="6.77734375" style="138"/>
    <col min="14337" max="14337" width="7.88671875" style="138" customWidth="1"/>
    <col min="14338" max="14592" width="6.77734375" style="138"/>
    <col min="14593" max="14593" width="7.88671875" style="138" customWidth="1"/>
    <col min="14594" max="14848" width="6.77734375" style="138"/>
    <col min="14849" max="14849" width="7.88671875" style="138" customWidth="1"/>
    <col min="14850" max="15104" width="6.77734375" style="138"/>
    <col min="15105" max="15105" width="7.88671875" style="138" customWidth="1"/>
    <col min="15106" max="15360" width="6.77734375" style="138"/>
    <col min="15361" max="15361" width="7.88671875" style="138" customWidth="1"/>
    <col min="15362" max="15616" width="6.77734375" style="138"/>
    <col min="15617" max="15617" width="7.88671875" style="138" customWidth="1"/>
    <col min="15618" max="15872" width="6.77734375" style="138"/>
    <col min="15873" max="15873" width="7.88671875" style="138" customWidth="1"/>
    <col min="15874" max="16128" width="6.77734375" style="138"/>
    <col min="16129" max="16129" width="7.88671875" style="138" customWidth="1"/>
    <col min="16130" max="16384" width="6.77734375" style="138"/>
  </cols>
  <sheetData>
    <row r="1" spans="2:13" ht="13.5" customHeight="1">
      <c r="B1" s="137"/>
      <c r="C1" s="137"/>
      <c r="D1" s="137"/>
      <c r="E1" s="137"/>
      <c r="F1" s="137"/>
      <c r="G1" s="137"/>
      <c r="H1" s="137"/>
      <c r="I1" s="137"/>
    </row>
    <row r="2" spans="2:13" ht="32.25" customHeight="1">
      <c r="B2" s="137"/>
      <c r="C2" s="137"/>
      <c r="D2" s="137"/>
      <c r="E2" s="137"/>
      <c r="F2" s="137"/>
      <c r="G2" s="137"/>
      <c r="H2" s="137"/>
      <c r="I2" s="137"/>
    </row>
    <row r="3" spans="2:13" ht="66.75" customHeight="1">
      <c r="B3" s="166" t="s">
        <v>1551</v>
      </c>
      <c r="C3" s="166"/>
      <c r="D3" s="166"/>
      <c r="E3" s="166"/>
      <c r="F3" s="166"/>
      <c r="G3" s="166"/>
      <c r="H3" s="166"/>
      <c r="I3" s="166"/>
      <c r="J3" s="166"/>
      <c r="K3" s="166"/>
      <c r="L3" s="166"/>
      <c r="M3" s="166"/>
    </row>
    <row r="4" spans="2:13" ht="43.5" customHeight="1">
      <c r="B4" s="167" t="s">
        <v>1549</v>
      </c>
      <c r="C4" s="167"/>
      <c r="D4" s="167"/>
      <c r="E4" s="167"/>
      <c r="F4" s="167"/>
      <c r="G4" s="167"/>
      <c r="H4" s="167"/>
      <c r="I4" s="167"/>
      <c r="J4" s="167"/>
      <c r="K4" s="167"/>
      <c r="L4" s="167"/>
      <c r="M4" s="167"/>
    </row>
    <row r="5" spans="2:13" ht="9.9499999999999993" customHeight="1">
      <c r="B5" s="139" t="s">
        <v>1542</v>
      </c>
      <c r="C5" s="139"/>
      <c r="D5" s="139"/>
      <c r="E5" s="139"/>
      <c r="F5" s="139"/>
      <c r="G5" s="139"/>
      <c r="H5" s="139"/>
      <c r="I5" s="139"/>
      <c r="J5" s="140"/>
      <c r="K5" s="140"/>
      <c r="L5" s="140"/>
      <c r="M5" s="140"/>
    </row>
    <row r="6" spans="2:13" ht="34.5" customHeight="1">
      <c r="B6" s="165"/>
      <c r="C6" s="165"/>
      <c r="D6" s="165"/>
      <c r="E6" s="165"/>
      <c r="F6" s="165"/>
      <c r="G6" s="165"/>
      <c r="H6" s="165"/>
      <c r="I6" s="165"/>
      <c r="J6" s="165"/>
      <c r="K6" s="165"/>
      <c r="L6" s="165"/>
      <c r="M6" s="165"/>
    </row>
    <row r="7" spans="2:13" ht="21.75" customHeight="1">
      <c r="B7" s="165"/>
      <c r="C7" s="165"/>
      <c r="D7" s="165"/>
      <c r="E7" s="165"/>
      <c r="F7" s="165"/>
      <c r="G7" s="165"/>
      <c r="H7" s="165"/>
      <c r="I7" s="165"/>
      <c r="J7" s="165"/>
      <c r="K7" s="165"/>
      <c r="L7" s="165"/>
      <c r="M7" s="165"/>
    </row>
    <row r="8" spans="2:13" ht="20.100000000000001" customHeight="1">
      <c r="B8" s="139"/>
      <c r="C8" s="139"/>
      <c r="D8" s="139"/>
      <c r="E8" s="139"/>
      <c r="F8" s="139"/>
      <c r="G8" s="139"/>
      <c r="H8" s="139"/>
      <c r="I8" s="139"/>
      <c r="J8" s="140"/>
      <c r="K8" s="140"/>
      <c r="L8" s="140"/>
      <c r="M8" s="140"/>
    </row>
    <row r="9" spans="2:13" ht="20.100000000000001" customHeight="1">
      <c r="B9" s="139"/>
      <c r="C9" s="139"/>
      <c r="D9" s="139"/>
      <c r="E9" s="139"/>
      <c r="F9" s="139"/>
      <c r="G9" s="139"/>
      <c r="H9" s="139"/>
      <c r="I9" s="139"/>
      <c r="J9" s="140"/>
      <c r="K9" s="140"/>
      <c r="L9" s="140"/>
      <c r="M9" s="140"/>
    </row>
    <row r="10" spans="2:13" ht="17.25" customHeight="1">
      <c r="B10" s="139"/>
      <c r="C10" s="139"/>
      <c r="D10" s="139"/>
      <c r="E10" s="139"/>
      <c r="F10" s="139"/>
      <c r="G10" s="139"/>
      <c r="H10" s="139"/>
      <c r="I10" s="139"/>
      <c r="J10" s="140"/>
      <c r="K10" s="140"/>
      <c r="L10" s="140"/>
      <c r="M10" s="140"/>
    </row>
    <row r="11" spans="2:13" ht="20.100000000000001" customHeight="1">
      <c r="B11" s="139"/>
      <c r="C11" s="139"/>
      <c r="D11" s="139"/>
      <c r="E11" s="139"/>
      <c r="F11" s="139"/>
      <c r="G11" s="139"/>
      <c r="H11" s="139"/>
      <c r="I11" s="139"/>
      <c r="J11" s="140"/>
      <c r="K11" s="140"/>
      <c r="L11" s="140"/>
      <c r="M11" s="140"/>
    </row>
    <row r="12" spans="2:13" ht="20.25">
      <c r="B12" s="168"/>
      <c r="C12" s="168"/>
      <c r="D12" s="168"/>
      <c r="E12" s="168"/>
      <c r="F12" s="168"/>
      <c r="G12" s="168"/>
      <c r="H12" s="168"/>
      <c r="I12" s="168"/>
      <c r="J12" s="168"/>
      <c r="K12" s="168"/>
      <c r="L12" s="168"/>
      <c r="M12" s="168"/>
    </row>
    <row r="13" spans="2:13" ht="15.75" customHeight="1">
      <c r="B13" s="137"/>
      <c r="C13" s="137"/>
      <c r="D13" s="137"/>
      <c r="E13" s="137"/>
      <c r="F13" s="137"/>
      <c r="G13" s="137"/>
      <c r="H13" s="137"/>
      <c r="I13" s="137"/>
      <c r="J13" s="141"/>
      <c r="K13" s="141"/>
      <c r="L13" s="141"/>
      <c r="M13" s="141"/>
    </row>
    <row r="14" spans="2:13" ht="72.75" customHeight="1">
      <c r="B14" s="137"/>
      <c r="C14" s="137"/>
      <c r="D14" s="137"/>
      <c r="E14" s="137"/>
      <c r="F14" s="137"/>
      <c r="G14" s="137"/>
      <c r="H14" s="137"/>
      <c r="I14" s="137"/>
      <c r="J14" s="141"/>
      <c r="K14" s="141"/>
      <c r="L14" s="141"/>
      <c r="M14" s="141"/>
    </row>
    <row r="15" spans="2:13" ht="42.75" customHeight="1">
      <c r="B15" s="165"/>
      <c r="C15" s="165"/>
      <c r="D15" s="165"/>
      <c r="E15" s="165"/>
      <c r="F15" s="165"/>
      <c r="G15" s="165"/>
      <c r="H15" s="165"/>
      <c r="I15" s="165"/>
      <c r="J15" s="165"/>
      <c r="K15" s="165"/>
      <c r="L15" s="165"/>
      <c r="M15" s="165"/>
    </row>
  </sheetData>
  <dataConsolidate/>
  <mergeCells count="6">
    <mergeCell ref="B15:M15"/>
    <mergeCell ref="B3:M3"/>
    <mergeCell ref="B4:M4"/>
    <mergeCell ref="B6:M6"/>
    <mergeCell ref="B7:M7"/>
    <mergeCell ref="B12:M12"/>
  </mergeCells>
  <phoneticPr fontId="7" type="noConversion"/>
  <pageMargins left="1.1417322834645669" right="0.74803149606299213" top="0.59055118110236227" bottom="0.59055118110236227" header="0.51181102362204722" footer="0.51181102362204722"/>
  <pageSetup paperSize="9" orientation="landscape" r:id="rId1"/>
  <headerFooter alignWithMargins="0"/>
</worksheet>
</file>

<file path=xl/worksheets/sheet28.xml><?xml version="1.0" encoding="utf-8"?>
<worksheet xmlns="http://schemas.openxmlformats.org/spreadsheetml/2006/main" xmlns:r="http://schemas.openxmlformats.org/officeDocument/2006/relationships">
  <dimension ref="A1:M30"/>
  <sheetViews>
    <sheetView workbookViewId="0">
      <selection activeCell="I8" sqref="I8"/>
    </sheetView>
  </sheetViews>
  <sheetFormatPr defaultRowHeight="16.5"/>
  <cols>
    <col min="1" max="16384" width="8.88671875" style="135"/>
  </cols>
  <sheetData>
    <row r="1" spans="1:7">
      <c r="A1" s="135" t="s">
        <v>1500</v>
      </c>
    </row>
    <row r="2" spans="1:7">
      <c r="A2" s="136" t="s">
        <v>1501</v>
      </c>
      <c r="B2" s="135" t="s">
        <v>1502</v>
      </c>
      <c r="C2" s="136" t="s">
        <v>1503</v>
      </c>
    </row>
    <row r="3" spans="1:7">
      <c r="A3" s="136" t="s">
        <v>1504</v>
      </c>
      <c r="B3" s="135" t="s">
        <v>1505</v>
      </c>
    </row>
    <row r="4" spans="1:7">
      <c r="A4" s="136" t="s">
        <v>1506</v>
      </c>
      <c r="B4" s="135">
        <v>5</v>
      </c>
    </row>
    <row r="5" spans="1:7">
      <c r="A5" s="136" t="s">
        <v>1507</v>
      </c>
      <c r="B5" s="135">
        <v>5</v>
      </c>
    </row>
    <row r="6" spans="1:7">
      <c r="A6" s="136" t="s">
        <v>1508</v>
      </c>
      <c r="B6" s="135" t="s">
        <v>1509</v>
      </c>
    </row>
    <row r="7" spans="1:7">
      <c r="A7" s="136" t="s">
        <v>1510</v>
      </c>
      <c r="B7" s="135" t="s">
        <v>1502</v>
      </c>
      <c r="C7" s="135">
        <v>1</v>
      </c>
    </row>
    <row r="8" spans="1:7">
      <c r="A8" s="136" t="s">
        <v>1511</v>
      </c>
      <c r="B8" s="135" t="s">
        <v>1502</v>
      </c>
      <c r="C8" s="135">
        <v>2</v>
      </c>
    </row>
    <row r="9" spans="1:7">
      <c r="A9" s="136" t="s">
        <v>1512</v>
      </c>
      <c r="B9" s="135" t="s">
        <v>1193</v>
      </c>
      <c r="C9" s="135" t="s">
        <v>1195</v>
      </c>
      <c r="D9" s="135" t="s">
        <v>1196</v>
      </c>
      <c r="E9" s="135" t="s">
        <v>1197</v>
      </c>
      <c r="F9" s="135" t="s">
        <v>1198</v>
      </c>
      <c r="G9" s="135" t="s">
        <v>1513</v>
      </c>
    </row>
    <row r="10" spans="1:7">
      <c r="A10" s="136" t="s">
        <v>1514</v>
      </c>
      <c r="B10" s="135">
        <v>1153.3</v>
      </c>
      <c r="C10" s="135">
        <v>0</v>
      </c>
      <c r="D10" s="135">
        <v>0</v>
      </c>
    </row>
    <row r="11" spans="1:7">
      <c r="A11" s="136" t="s">
        <v>1515</v>
      </c>
      <c r="B11" s="135" t="s">
        <v>1516</v>
      </c>
      <c r="C11" s="135">
        <v>4</v>
      </c>
    </row>
    <row r="12" spans="1:7">
      <c r="A12" s="136" t="s">
        <v>1517</v>
      </c>
      <c r="B12" s="135" t="s">
        <v>1516</v>
      </c>
      <c r="C12" s="135">
        <v>4</v>
      </c>
    </row>
    <row r="13" spans="1:7">
      <c r="A13" s="136" t="s">
        <v>1518</v>
      </c>
      <c r="B13" s="135" t="s">
        <v>1516</v>
      </c>
      <c r="C13" s="135">
        <v>3</v>
      </c>
    </row>
    <row r="14" spans="1:7">
      <c r="A14" s="136" t="s">
        <v>1519</v>
      </c>
      <c r="B14" s="135" t="s">
        <v>1502</v>
      </c>
      <c r="C14" s="135">
        <v>5</v>
      </c>
    </row>
    <row r="15" spans="1:7">
      <c r="A15" s="136" t="s">
        <v>1520</v>
      </c>
      <c r="B15" s="135" t="s">
        <v>976</v>
      </c>
      <c r="C15" s="135" t="s">
        <v>1521</v>
      </c>
      <c r="D15" s="135" t="s">
        <v>1521</v>
      </c>
      <c r="E15" s="135" t="s">
        <v>1521</v>
      </c>
      <c r="F15" s="135" t="s">
        <v>1521</v>
      </c>
    </row>
    <row r="16" spans="1:7">
      <c r="A16" s="136" t="s">
        <v>1522</v>
      </c>
      <c r="B16" s="135">
        <v>0</v>
      </c>
      <c r="C16" s="135">
        <v>0</v>
      </c>
    </row>
    <row r="17" spans="1:13">
      <c r="A17" s="136" t="s">
        <v>1523</v>
      </c>
      <c r="B17" s="135">
        <v>0</v>
      </c>
      <c r="C17" s="135">
        <v>0</v>
      </c>
      <c r="D17" s="135">
        <v>0</v>
      </c>
      <c r="E17" s="135">
        <v>0</v>
      </c>
      <c r="F17" s="135">
        <v>0</v>
      </c>
      <c r="G17" s="135">
        <v>0</v>
      </c>
      <c r="H17" s="135">
        <v>0</v>
      </c>
      <c r="I17" s="135">
        <v>0</v>
      </c>
      <c r="J17" s="135">
        <v>0</v>
      </c>
      <c r="K17" s="135">
        <v>0</v>
      </c>
      <c r="L17" s="135">
        <v>0</v>
      </c>
      <c r="M17" s="135">
        <v>0</v>
      </c>
    </row>
    <row r="18" spans="1:13">
      <c r="A18" s="136" t="s">
        <v>1524</v>
      </c>
      <c r="B18" s="135">
        <v>0</v>
      </c>
      <c r="C18" s="135">
        <v>0</v>
      </c>
    </row>
    <row r="19" spans="1:13">
      <c r="A19" s="136" t="s">
        <v>1525</v>
      </c>
    </row>
    <row r="20" spans="1:13">
      <c r="A20" s="136" t="s">
        <v>1526</v>
      </c>
      <c r="B20" s="136" t="s">
        <v>489</v>
      </c>
      <c r="C20" s="135">
        <v>1</v>
      </c>
    </row>
    <row r="21" spans="1:13">
      <c r="A21" s="135" t="s">
        <v>1527</v>
      </c>
      <c r="B21" s="135" t="s">
        <v>1528</v>
      </c>
      <c r="C21" s="135" t="s">
        <v>1529</v>
      </c>
    </row>
    <row r="22" spans="1:13">
      <c r="A22" s="135">
        <v>1</v>
      </c>
      <c r="B22" s="136" t="s">
        <v>1530</v>
      </c>
      <c r="C22" s="136" t="s">
        <v>494</v>
      </c>
    </row>
    <row r="23" spans="1:13">
      <c r="A23" s="135">
        <v>2</v>
      </c>
      <c r="B23" s="136" t="s">
        <v>1531</v>
      </c>
      <c r="C23" s="136" t="s">
        <v>1532</v>
      </c>
    </row>
    <row r="24" spans="1:13">
      <c r="A24" s="135">
        <v>3</v>
      </c>
      <c r="B24" s="136" t="s">
        <v>1533</v>
      </c>
      <c r="C24" s="136" t="s">
        <v>579</v>
      </c>
    </row>
    <row r="25" spans="1:13">
      <c r="A25" s="135">
        <v>4</v>
      </c>
      <c r="B25" s="136" t="s">
        <v>1534</v>
      </c>
      <c r="C25" s="136" t="s">
        <v>1535</v>
      </c>
    </row>
    <row r="26" spans="1:13">
      <c r="A26" s="135">
        <v>5</v>
      </c>
      <c r="B26" s="136" t="s">
        <v>1536</v>
      </c>
      <c r="C26" s="136" t="s">
        <v>489</v>
      </c>
    </row>
    <row r="27" spans="1:13">
      <c r="A27" s="135">
        <v>6</v>
      </c>
      <c r="B27" s="136" t="s">
        <v>1537</v>
      </c>
      <c r="C27" s="136" t="s">
        <v>489</v>
      </c>
    </row>
    <row r="28" spans="1:13">
      <c r="A28" s="135">
        <v>7</v>
      </c>
      <c r="B28" s="136" t="s">
        <v>1537</v>
      </c>
      <c r="C28" s="136" t="s">
        <v>489</v>
      </c>
    </row>
    <row r="29" spans="1:13">
      <c r="A29" s="135">
        <v>8</v>
      </c>
      <c r="B29" s="136" t="s">
        <v>1537</v>
      </c>
      <c r="C29" s="136" t="s">
        <v>489</v>
      </c>
    </row>
    <row r="30" spans="1:13">
      <c r="A30" s="135">
        <v>9</v>
      </c>
      <c r="B30" s="136" t="s">
        <v>1537</v>
      </c>
      <c r="C30" s="136" t="s">
        <v>489</v>
      </c>
    </row>
  </sheetData>
  <phoneticPr fontId="7"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dimension ref="A1:M42"/>
  <sheetViews>
    <sheetView workbookViewId="0">
      <selection activeCell="B14" sqref="B14"/>
    </sheetView>
  </sheetViews>
  <sheetFormatPr defaultRowHeight="13.5"/>
  <cols>
    <col min="1" max="1" width="36.109375" style="1" customWidth="1"/>
    <col min="2" max="2" width="15.109375" style="21" bestFit="1" customWidth="1"/>
    <col min="3" max="6" width="15.109375" style="21" customWidth="1"/>
    <col min="7" max="7" width="8.6640625" style="2" customWidth="1"/>
    <col min="8" max="8" width="8.77734375" style="2" customWidth="1"/>
    <col min="9" max="16384" width="8.88671875" style="2"/>
  </cols>
  <sheetData>
    <row r="1" spans="1:13" ht="14.25" thickBot="1">
      <c r="A1" s="41" t="s">
        <v>3</v>
      </c>
      <c r="B1" s="42" t="s">
        <v>7</v>
      </c>
      <c r="C1" s="42" t="s">
        <v>5</v>
      </c>
      <c r="D1" s="42" t="s">
        <v>6</v>
      </c>
      <c r="E1" s="42" t="s">
        <v>69</v>
      </c>
      <c r="F1" s="43" t="s">
        <v>8</v>
      </c>
      <c r="H1" s="40"/>
    </row>
    <row r="2" spans="1:13">
      <c r="A2" s="5" t="s">
        <v>9</v>
      </c>
      <c r="B2" s="34">
        <f>'집계표(전기소방)'!I29</f>
        <v>0</v>
      </c>
      <c r="C2" s="34">
        <f>'집계표(전기소방)'!L29</f>
        <v>0</v>
      </c>
      <c r="D2" s="34">
        <f>'집계표(전기소방)'!N29</f>
        <v>0</v>
      </c>
      <c r="E2" s="34"/>
      <c r="F2" s="34">
        <f>SUM(B2,C2,D2)</f>
        <v>0</v>
      </c>
    </row>
    <row r="3" spans="1:13">
      <c r="A3" s="3" t="s">
        <v>115</v>
      </c>
      <c r="B3" s="35"/>
      <c r="C3" s="35"/>
      <c r="D3" s="35"/>
      <c r="E3" s="35"/>
      <c r="F3" s="34">
        <f>SUM(B3,C3,D3)</f>
        <v>0</v>
      </c>
      <c r="H3" s="338" t="s">
        <v>153</v>
      </c>
      <c r="I3" s="339"/>
      <c r="J3" s="339"/>
      <c r="K3" s="339"/>
      <c r="L3" s="339"/>
      <c r="M3" s="340"/>
    </row>
    <row r="4" spans="1:13">
      <c r="A4" s="3" t="s">
        <v>3</v>
      </c>
      <c r="B4" s="35"/>
      <c r="C4" s="35"/>
      <c r="D4" s="35"/>
      <c r="E4" s="35"/>
      <c r="F4" s="35"/>
      <c r="H4" s="341"/>
      <c r="I4" s="342"/>
      <c r="J4" s="342"/>
      <c r="K4" s="342"/>
      <c r="L4" s="342"/>
      <c r="M4" s="343"/>
    </row>
    <row r="5" spans="1:13">
      <c r="A5" s="3" t="s">
        <v>3</v>
      </c>
      <c r="B5" s="35"/>
      <c r="C5" s="35" t="s">
        <v>4</v>
      </c>
      <c r="D5" s="35"/>
      <c r="E5" s="35"/>
      <c r="F5" s="35"/>
    </row>
    <row r="6" spans="1:13">
      <c r="A6" s="3" t="s">
        <v>3</v>
      </c>
      <c r="B6" s="35"/>
      <c r="C6" s="35"/>
      <c r="D6" s="35"/>
      <c r="E6" s="35"/>
      <c r="F6" s="35"/>
      <c r="H6" s="332" t="s">
        <v>154</v>
      </c>
      <c r="I6" s="333"/>
      <c r="J6" s="333"/>
      <c r="K6" s="333"/>
      <c r="L6" s="333"/>
      <c r="M6" s="334"/>
    </row>
    <row r="7" spans="1:13">
      <c r="A7" s="3"/>
      <c r="B7" s="35"/>
      <c r="C7" s="35"/>
      <c r="D7" s="35"/>
      <c r="E7" s="35"/>
      <c r="F7" s="35"/>
      <c r="H7" s="335"/>
      <c r="I7" s="336"/>
      <c r="J7" s="336"/>
      <c r="K7" s="336"/>
      <c r="L7" s="336"/>
      <c r="M7" s="337"/>
    </row>
    <row r="8" spans="1:13">
      <c r="A8" s="3"/>
      <c r="B8" s="35"/>
      <c r="C8" s="35"/>
      <c r="D8" s="35"/>
      <c r="E8" s="35"/>
      <c r="F8" s="35"/>
    </row>
    <row r="9" spans="1:13" ht="14.25" thickBot="1">
      <c r="B9" s="45"/>
      <c r="C9" s="45"/>
      <c r="D9" s="45"/>
      <c r="E9" s="45"/>
      <c r="F9" s="45"/>
      <c r="H9" s="332" t="s">
        <v>155</v>
      </c>
      <c r="I9" s="333"/>
      <c r="J9" s="333"/>
      <c r="K9" s="333"/>
      <c r="L9" s="333"/>
      <c r="M9" s="334"/>
    </row>
    <row r="10" spans="1:13" ht="14.25" thickBot="1">
      <c r="A10" s="41"/>
      <c r="B10" s="42" t="s">
        <v>11</v>
      </c>
      <c r="C10" s="42" t="s">
        <v>13</v>
      </c>
      <c r="D10" s="42" t="s">
        <v>85</v>
      </c>
      <c r="E10" s="42" t="s">
        <v>126</v>
      </c>
      <c r="F10" s="43"/>
      <c r="H10" s="335"/>
      <c r="I10" s="336"/>
      <c r="J10" s="336"/>
      <c r="K10" s="336"/>
      <c r="L10" s="336"/>
      <c r="M10" s="337"/>
    </row>
    <row r="11" spans="1:13">
      <c r="A11" s="5" t="s">
        <v>149</v>
      </c>
      <c r="B11" s="22">
        <v>100</v>
      </c>
      <c r="C11" s="22">
        <v>1000</v>
      </c>
      <c r="D11" s="22">
        <f>$B$11/100</f>
        <v>1</v>
      </c>
      <c r="E11" s="22"/>
      <c r="F11" s="22"/>
    </row>
    <row r="12" spans="1:13">
      <c r="A12" s="3" t="s">
        <v>150</v>
      </c>
      <c r="B12" s="23">
        <v>85</v>
      </c>
      <c r="C12" s="23">
        <v>1000</v>
      </c>
      <c r="D12" s="22">
        <f>$B$12/100</f>
        <v>0.85</v>
      </c>
      <c r="E12" s="23">
        <v>2</v>
      </c>
      <c r="F12" s="23"/>
      <c r="H12" s="332" t="s">
        <v>156</v>
      </c>
      <c r="I12" s="333"/>
      <c r="J12" s="333"/>
      <c r="K12" s="333"/>
      <c r="L12" s="333"/>
      <c r="M12" s="334"/>
    </row>
    <row r="13" spans="1:13">
      <c r="A13" s="3" t="s">
        <v>151</v>
      </c>
      <c r="B13" s="23">
        <v>85</v>
      </c>
      <c r="C13" s="23">
        <v>1</v>
      </c>
      <c r="D13" s="22">
        <f>$B$13/100</f>
        <v>0.85</v>
      </c>
      <c r="E13" s="23">
        <v>5</v>
      </c>
      <c r="F13" s="23"/>
      <c r="H13" s="335"/>
      <c r="I13" s="336"/>
      <c r="J13" s="336"/>
      <c r="K13" s="336"/>
      <c r="L13" s="336"/>
      <c r="M13" s="337"/>
    </row>
    <row r="14" spans="1:13">
      <c r="A14" s="3"/>
      <c r="B14" s="23"/>
      <c r="C14" s="23"/>
      <c r="D14" s="23"/>
      <c r="E14" s="23"/>
      <c r="F14" s="23"/>
    </row>
    <row r="15" spans="1:13">
      <c r="A15" s="3"/>
      <c r="B15" s="23"/>
      <c r="C15" s="23"/>
      <c r="D15" s="23"/>
      <c r="E15" s="23"/>
      <c r="F15" s="23"/>
    </row>
    <row r="16" spans="1:13">
      <c r="A16" s="3"/>
      <c r="B16" s="23"/>
      <c r="C16" s="23"/>
      <c r="D16" s="23"/>
      <c r="E16" s="23"/>
      <c r="F16" s="23"/>
    </row>
    <row r="17" spans="1:6">
      <c r="A17" s="3"/>
      <c r="B17" s="23"/>
      <c r="C17" s="23"/>
      <c r="D17" s="23"/>
      <c r="E17" s="23"/>
      <c r="F17" s="23"/>
    </row>
    <row r="18" spans="1:6">
      <c r="A18" s="3" t="s">
        <v>2</v>
      </c>
      <c r="B18" s="23"/>
      <c r="C18" s="23"/>
      <c r="D18" s="23"/>
      <c r="E18" s="23"/>
      <c r="F18" s="23"/>
    </row>
    <row r="19" spans="1:6" ht="14.25" thickBot="1">
      <c r="A19" s="4" t="s">
        <v>4</v>
      </c>
      <c r="B19" s="44"/>
      <c r="C19" s="44"/>
      <c r="D19" s="44"/>
      <c r="E19" s="44"/>
      <c r="F19" s="44"/>
    </row>
    <row r="20" spans="1:6" ht="14.25" thickBot="1">
      <c r="A20" s="41" t="s">
        <v>79</v>
      </c>
      <c r="B20" s="42" t="s">
        <v>11</v>
      </c>
      <c r="C20" s="42"/>
      <c r="D20" s="42" t="s">
        <v>85</v>
      </c>
      <c r="E20" s="42"/>
      <c r="F20" s="43"/>
    </row>
    <row r="21" spans="1:6">
      <c r="A21" s="5" t="s">
        <v>80</v>
      </c>
      <c r="B21" s="22">
        <f>B11</f>
        <v>100</v>
      </c>
      <c r="C21" s="22"/>
      <c r="D21" s="22">
        <f>$B$21/100</f>
        <v>1</v>
      </c>
      <c r="E21" s="22"/>
      <c r="F21" s="22"/>
    </row>
    <row r="22" spans="1:6">
      <c r="A22" s="3" t="s">
        <v>81</v>
      </c>
      <c r="B22" s="23">
        <f>B11</f>
        <v>100</v>
      </c>
      <c r="C22" s="22"/>
      <c r="D22" s="22">
        <f>$B$22/100</f>
        <v>1</v>
      </c>
      <c r="E22" s="23"/>
      <c r="F22" s="23"/>
    </row>
    <row r="23" spans="1:6">
      <c r="A23" s="3" t="s">
        <v>84</v>
      </c>
      <c r="B23" s="23">
        <f>B11</f>
        <v>100</v>
      </c>
      <c r="C23" s="22"/>
      <c r="D23" s="22">
        <f>$B$23/100</f>
        <v>1</v>
      </c>
      <c r="E23" s="23"/>
      <c r="F23" s="23"/>
    </row>
    <row r="24" spans="1:6">
      <c r="A24" s="3" t="s">
        <v>82</v>
      </c>
      <c r="B24" s="23">
        <f>B11</f>
        <v>100</v>
      </c>
      <c r="C24" s="22"/>
      <c r="D24" s="22">
        <f>$B$24/100</f>
        <v>1</v>
      </c>
      <c r="E24" s="23"/>
      <c r="F24" s="23"/>
    </row>
    <row r="25" spans="1:6">
      <c r="A25" s="3" t="s">
        <v>83</v>
      </c>
      <c r="B25" s="23">
        <f>B11</f>
        <v>100</v>
      </c>
      <c r="C25" s="22"/>
      <c r="D25" s="22">
        <f>$B$25/100</f>
        <v>1</v>
      </c>
      <c r="E25" s="23"/>
      <c r="F25" s="23"/>
    </row>
    <row r="26" spans="1:6">
      <c r="A26" s="3"/>
      <c r="B26" s="23"/>
      <c r="C26" s="23"/>
      <c r="D26" s="23"/>
      <c r="E26" s="23"/>
      <c r="F26" s="23"/>
    </row>
    <row r="27" spans="1:6">
      <c r="A27" s="3"/>
      <c r="B27" s="23"/>
      <c r="C27" s="23"/>
      <c r="D27" s="23"/>
      <c r="E27" s="23"/>
      <c r="F27" s="23"/>
    </row>
    <row r="28" spans="1:6">
      <c r="A28" s="3"/>
      <c r="B28" s="23"/>
      <c r="C28" s="23"/>
      <c r="D28" s="23"/>
      <c r="E28" s="23"/>
      <c r="F28" s="23"/>
    </row>
    <row r="29" spans="1:6" ht="14.25" customHeight="1" thickBot="1">
      <c r="A29" s="4"/>
      <c r="B29" s="44"/>
      <c r="C29" s="44"/>
      <c r="D29" s="44"/>
      <c r="E29" s="44"/>
      <c r="F29" s="44"/>
    </row>
    <row r="30" spans="1:6" ht="14.25" customHeight="1" thickBot="1">
      <c r="A30" s="41" t="s">
        <v>119</v>
      </c>
      <c r="B30" s="42" t="s">
        <v>120</v>
      </c>
      <c r="C30" s="42" t="s">
        <v>121</v>
      </c>
      <c r="D30" s="42" t="s">
        <v>122</v>
      </c>
      <c r="E30" s="42"/>
      <c r="F30" s="43"/>
    </row>
    <row r="31" spans="1:6">
      <c r="A31" s="5" t="s">
        <v>123</v>
      </c>
      <c r="B31" s="22">
        <v>15</v>
      </c>
      <c r="C31" s="22">
        <v>15</v>
      </c>
      <c r="D31" s="22">
        <v>20</v>
      </c>
      <c r="E31" s="22"/>
      <c r="F31" s="22"/>
    </row>
    <row r="32" spans="1:6">
      <c r="A32" s="5" t="s">
        <v>118</v>
      </c>
      <c r="B32" s="23">
        <v>40</v>
      </c>
      <c r="C32" s="23">
        <v>40</v>
      </c>
      <c r="D32" s="23">
        <v>40</v>
      </c>
      <c r="E32" s="23"/>
      <c r="F32" s="23"/>
    </row>
    <row r="33" spans="1:13">
      <c r="A33" s="3" t="s">
        <v>14</v>
      </c>
      <c r="B33" s="23">
        <v>2</v>
      </c>
      <c r="C33" s="23"/>
      <c r="D33" s="23"/>
      <c r="E33" s="23"/>
      <c r="F33" s="23"/>
      <c r="H33" s="332" t="s">
        <v>453</v>
      </c>
      <c r="I33" s="333"/>
      <c r="J33" s="333"/>
      <c r="K33" s="333"/>
      <c r="L33" s="333"/>
      <c r="M33" s="334"/>
    </row>
    <row r="34" spans="1:13">
      <c r="A34" s="3" t="s">
        <v>15</v>
      </c>
      <c r="B34" s="23"/>
      <c r="C34" s="23"/>
      <c r="D34" s="23"/>
      <c r="E34" s="23"/>
      <c r="F34" s="23"/>
      <c r="H34" s="335"/>
      <c r="I34" s="336"/>
      <c r="J34" s="336"/>
      <c r="K34" s="336"/>
      <c r="L34" s="336"/>
      <c r="M34" s="337"/>
    </row>
    <row r="35" spans="1:13">
      <c r="A35" s="3" t="s">
        <v>16</v>
      </c>
      <c r="B35" s="23">
        <v>2</v>
      </c>
      <c r="C35" s="23"/>
      <c r="D35" s="23"/>
      <c r="E35" s="23"/>
      <c r="F35" s="23"/>
    </row>
    <row r="36" spans="1:13">
      <c r="A36" s="3" t="s">
        <v>17</v>
      </c>
      <c r="B36" s="23">
        <v>3</v>
      </c>
      <c r="C36" s="23"/>
      <c r="D36" s="23"/>
      <c r="E36" s="23"/>
      <c r="F36" s="23"/>
    </row>
    <row r="37" spans="1:13">
      <c r="A37" s="3"/>
      <c r="B37" s="23"/>
      <c r="C37" s="23"/>
      <c r="D37" s="23"/>
      <c r="E37" s="23"/>
      <c r="F37" s="23"/>
    </row>
    <row r="38" spans="1:13">
      <c r="A38" s="3"/>
      <c r="B38" s="23"/>
      <c r="C38" s="23"/>
      <c r="D38" s="23"/>
      <c r="E38" s="23"/>
      <c r="F38" s="23"/>
    </row>
    <row r="39" spans="1:13" ht="14.25" thickBot="1">
      <c r="A39" s="4"/>
      <c r="B39" s="44"/>
      <c r="C39" s="44"/>
      <c r="D39" s="44"/>
      <c r="E39" s="44"/>
      <c r="F39" s="44"/>
    </row>
    <row r="40" spans="1:13" ht="14.25" thickBot="1">
      <c r="A40" s="41" t="s">
        <v>10</v>
      </c>
      <c r="B40" s="42" t="s">
        <v>11</v>
      </c>
      <c r="C40" s="42" t="s">
        <v>12</v>
      </c>
      <c r="D40" s="42"/>
      <c r="E40" s="42"/>
      <c r="F40" s="43"/>
    </row>
    <row r="41" spans="1:13">
      <c r="A41" s="1" t="s">
        <v>157</v>
      </c>
      <c r="B41" s="21">
        <v>100</v>
      </c>
      <c r="C41" s="21">
        <v>0</v>
      </c>
    </row>
    <row r="42" spans="1:13">
      <c r="A42" s="1" t="s">
        <v>158</v>
      </c>
      <c r="B42" s="21">
        <v>100</v>
      </c>
      <c r="C42" s="21">
        <v>0</v>
      </c>
    </row>
  </sheetData>
  <mergeCells count="5">
    <mergeCell ref="H33:M34"/>
    <mergeCell ref="H3:M4"/>
    <mergeCell ref="H6:M7"/>
    <mergeCell ref="H9:M10"/>
    <mergeCell ref="H12:M13"/>
  </mergeCells>
  <phoneticPr fontId="7" type="noConversion"/>
  <printOptions horizontalCentered="1"/>
  <pageMargins left="0.35433070866141736" right="0.35433070866141736" top="0.59055118110236227" bottom="0.59055118110236227" header="0.51181102362204722" footer="0.51181102362204722"/>
  <pageSetup paperSize="9" orientation="landscape" verticalDpi="300" r:id="rId1"/>
  <headerFooter alignWithMargins="0"/>
  <drawing r:id="rId2"/>
</worksheet>
</file>

<file path=xl/worksheets/sheet30.xml><?xml version="1.0" encoding="utf-8"?>
<worksheet xmlns="http://schemas.openxmlformats.org/spreadsheetml/2006/main" xmlns:r="http://schemas.openxmlformats.org/officeDocument/2006/relationships">
  <dimension ref="A1:B34"/>
  <sheetViews>
    <sheetView workbookViewId="0"/>
  </sheetViews>
  <sheetFormatPr defaultRowHeight="18.95" customHeight="1"/>
  <cols>
    <col min="1" max="1" width="4.6640625" style="28" customWidth="1"/>
    <col min="2" max="2" width="73" customWidth="1"/>
  </cols>
  <sheetData>
    <row r="1" spans="1:2" ht="20.25">
      <c r="B1" s="27" t="s">
        <v>50</v>
      </c>
    </row>
    <row r="2" spans="1:2" ht="18.95" customHeight="1">
      <c r="A2" s="28" t="s">
        <v>48</v>
      </c>
      <c r="B2" t="s">
        <v>90</v>
      </c>
    </row>
    <row r="3" spans="1:2" ht="18.95" customHeight="1">
      <c r="B3" t="s">
        <v>91</v>
      </c>
    </row>
    <row r="4" spans="1:2" ht="18.95" customHeight="1">
      <c r="A4" s="28" t="s">
        <v>53</v>
      </c>
      <c r="B4" t="s">
        <v>92</v>
      </c>
    </row>
    <row r="5" spans="1:2" ht="18.95" customHeight="1">
      <c r="B5" t="s">
        <v>93</v>
      </c>
    </row>
    <row r="6" spans="1:2" ht="18.95" customHeight="1">
      <c r="A6" s="28" t="s">
        <v>49</v>
      </c>
      <c r="B6" t="s">
        <v>94</v>
      </c>
    </row>
    <row r="7" spans="1:2" ht="18.95" customHeight="1">
      <c r="A7" s="28" t="s">
        <v>51</v>
      </c>
      <c r="B7" t="s">
        <v>95</v>
      </c>
    </row>
    <row r="8" spans="1:2" ht="18.95" customHeight="1">
      <c r="B8" t="s">
        <v>52</v>
      </c>
    </row>
    <row r="9" spans="1:2" ht="18.95" customHeight="1">
      <c r="B9" t="s">
        <v>96</v>
      </c>
    </row>
    <row r="10" spans="1:2" ht="18.95" customHeight="1">
      <c r="B10" t="s">
        <v>97</v>
      </c>
    </row>
    <row r="11" spans="1:2" ht="18.95" customHeight="1">
      <c r="A11" s="28" t="s">
        <v>2</v>
      </c>
      <c r="B11" t="s">
        <v>98</v>
      </c>
    </row>
    <row r="12" spans="1:2" ht="18.95" customHeight="1">
      <c r="A12" s="28" t="s">
        <v>54</v>
      </c>
      <c r="B12" t="s">
        <v>99</v>
      </c>
    </row>
    <row r="13" spans="1:2" ht="18.95" customHeight="1">
      <c r="B13" t="s">
        <v>100</v>
      </c>
    </row>
    <row r="14" spans="1:2" ht="18.95" customHeight="1">
      <c r="B14" t="s">
        <v>101</v>
      </c>
    </row>
    <row r="15" spans="1:2" ht="18.95" customHeight="1">
      <c r="B15" t="s">
        <v>102</v>
      </c>
    </row>
    <row r="16" spans="1:2" ht="18.95" customHeight="1">
      <c r="B16" t="s">
        <v>56</v>
      </c>
    </row>
    <row r="17" spans="1:2" ht="18.95" customHeight="1">
      <c r="A17" s="28" t="s">
        <v>55</v>
      </c>
      <c r="B17" t="s">
        <v>103</v>
      </c>
    </row>
    <row r="18" spans="1:2" ht="18.95" customHeight="1">
      <c r="A18" s="28" t="s">
        <v>104</v>
      </c>
      <c r="B18" s="48" t="s">
        <v>105</v>
      </c>
    </row>
    <row r="19" spans="1:2" ht="18.95" customHeight="1">
      <c r="A19" s="28" t="s">
        <v>106</v>
      </c>
      <c r="B19" t="s">
        <v>107</v>
      </c>
    </row>
    <row r="20" spans="1:2" ht="18.95" customHeight="1">
      <c r="A20" s="28" t="s">
        <v>112</v>
      </c>
      <c r="B20" t="s">
        <v>113</v>
      </c>
    </row>
    <row r="21" spans="1:2" ht="18.95" customHeight="1">
      <c r="A21" s="28" t="s">
        <v>114</v>
      </c>
      <c r="B21" t="s">
        <v>108</v>
      </c>
    </row>
    <row r="33" spans="2:2" ht="18.95" customHeight="1">
      <c r="B33" t="s">
        <v>109</v>
      </c>
    </row>
    <row r="34" spans="2:2" ht="18.95" customHeight="1">
      <c r="B34" t="s">
        <v>110</v>
      </c>
    </row>
  </sheetData>
  <phoneticPr fontId="7" type="noConversion"/>
  <pageMargins left="0.75" right="0.75" top="1" bottom="1" header="0.5" footer="0.5"/>
  <pageSetup paperSize="9" orientation="portrait" verticalDpi="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30</vt:i4>
      </vt:variant>
      <vt:variant>
        <vt:lpstr>이름이 지정된 범위</vt:lpstr>
      </vt:variant>
      <vt:variant>
        <vt:i4>38</vt:i4>
      </vt:variant>
    </vt:vector>
  </HeadingPairs>
  <TitlesOfParts>
    <vt:vector size="68" baseType="lpstr">
      <vt:lpstr>기초자료 (1)</vt:lpstr>
      <vt:lpstr>간</vt:lpstr>
      <vt:lpstr>원가-소방</vt:lpstr>
      <vt:lpstr>원가계산서</vt:lpstr>
      <vt:lpstr>총괄표</vt:lpstr>
      <vt:lpstr>간 (2)</vt:lpstr>
      <vt:lpstr>집계표(기계소방)</vt:lpstr>
      <vt:lpstr>내역서(기계소방)</vt:lpstr>
      <vt:lpstr>간 (3)</vt:lpstr>
      <vt:lpstr>일대목록(기계소방)</vt:lpstr>
      <vt:lpstr>일위대가(기계소방)</vt:lpstr>
      <vt:lpstr>간 (4)</vt:lpstr>
      <vt:lpstr>단가대비표(기계소방)</vt:lpstr>
      <vt:lpstr>간 (10)</vt:lpstr>
      <vt:lpstr>간 (5)</vt:lpstr>
      <vt:lpstr>집계표(전기소방)</vt:lpstr>
      <vt:lpstr>내역서(전기소방)</vt:lpstr>
      <vt:lpstr>노임근거(전기소방)</vt:lpstr>
      <vt:lpstr>간 (6)</vt:lpstr>
      <vt:lpstr>일대목차(전기소방)</vt:lpstr>
      <vt:lpstr>일위대가(전기소방)</vt:lpstr>
      <vt:lpstr>일위노임(전기소방)</vt:lpstr>
      <vt:lpstr>합산자재</vt:lpstr>
      <vt:lpstr>간 (7)</vt:lpstr>
      <vt:lpstr>단가조사(전기소방)</vt:lpstr>
      <vt:lpstr>간 (8)</vt:lpstr>
      <vt:lpstr>간 (9)</vt:lpstr>
      <vt:lpstr> 공사설정 </vt:lpstr>
      <vt:lpstr>옵션</vt:lpstr>
      <vt:lpstr>사용설명</vt:lpstr>
      <vt:lpstr>간!Print_Area</vt:lpstr>
      <vt:lpstr>'간 (10)'!Print_Area</vt:lpstr>
      <vt:lpstr>'간 (2)'!Print_Area</vt:lpstr>
      <vt:lpstr>'간 (3)'!Print_Area</vt:lpstr>
      <vt:lpstr>'간 (4)'!Print_Area</vt:lpstr>
      <vt:lpstr>'간 (5)'!Print_Area</vt:lpstr>
      <vt:lpstr>'간 (6)'!Print_Area</vt:lpstr>
      <vt:lpstr>'간 (7)'!Print_Area</vt:lpstr>
      <vt:lpstr>'간 (8)'!Print_Area</vt:lpstr>
      <vt:lpstr>'간 (9)'!Print_Area</vt:lpstr>
      <vt:lpstr>'내역서(기계소방)'!Print_Area</vt:lpstr>
      <vt:lpstr>'내역서(전기소방)'!Print_Area</vt:lpstr>
      <vt:lpstr>'노임근거(전기소방)'!Print_Area</vt:lpstr>
      <vt:lpstr>'단가대비표(기계소방)'!Print_Area</vt:lpstr>
      <vt:lpstr>원가계산서!Print_Area</vt:lpstr>
      <vt:lpstr>'일대목록(기계소방)'!Print_Area</vt:lpstr>
      <vt:lpstr>'일위노임(전기소방)'!Print_Area</vt:lpstr>
      <vt:lpstr>'일위대가(기계소방)'!Print_Area</vt:lpstr>
      <vt:lpstr>'일위대가(전기소방)'!Print_Area</vt:lpstr>
      <vt:lpstr>'집계표(기계소방)'!Print_Area</vt:lpstr>
      <vt:lpstr>'집계표(전기소방)'!Print_Area</vt:lpstr>
      <vt:lpstr>총괄표!Print_Area</vt:lpstr>
      <vt:lpstr>'내역서(기계소방)'!Print_Titles</vt:lpstr>
      <vt:lpstr>'내역서(전기소방)'!Print_Titles</vt:lpstr>
      <vt:lpstr>'노임근거(전기소방)'!Print_Titles</vt:lpstr>
      <vt:lpstr>'단가대비표(기계소방)'!Print_Titles</vt:lpstr>
      <vt:lpstr>'단가조사(전기소방)'!Print_Titles</vt:lpstr>
      <vt:lpstr>원가계산서!Print_Titles</vt:lpstr>
      <vt:lpstr>'원가-소방'!Print_Titles</vt:lpstr>
      <vt:lpstr>'일대목록(기계소방)'!Print_Titles</vt:lpstr>
      <vt:lpstr>'일대목차(전기소방)'!Print_Titles</vt:lpstr>
      <vt:lpstr>'일위노임(전기소방)'!Print_Titles</vt:lpstr>
      <vt:lpstr>'일위대가(기계소방)'!Print_Titles</vt:lpstr>
      <vt:lpstr>'일위대가(전기소방)'!Print_Titles</vt:lpstr>
      <vt:lpstr>'집계표(기계소방)'!Print_Titles</vt:lpstr>
      <vt:lpstr>'집계표(전기소방)'!Print_Titles</vt:lpstr>
      <vt:lpstr>총괄표!Print_Titles</vt:lpstr>
      <vt:lpstr>합산자재!Print_Titles</vt:lpstr>
    </vt:vector>
  </TitlesOfParts>
  <Company>이지테크</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이지테크</dc:creator>
  <cp:lastModifiedBy>USER</cp:lastModifiedBy>
  <cp:lastPrinted>2012-05-12T23:39:48Z</cp:lastPrinted>
  <dcterms:created xsi:type="dcterms:W3CDTF">2002-09-09T02:35:17Z</dcterms:created>
  <dcterms:modified xsi:type="dcterms:W3CDTF">2023-03-29T02:42:10Z</dcterms:modified>
</cp:coreProperties>
</file>